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Strategic Sourcing 2025-26\HVAC and BMS\For Publishing\"/>
    </mc:Choice>
  </mc:AlternateContent>
  <xr:revisionPtr revIDLastSave="0" documentId="8_{CF164D37-AFAE-4EA7-A5D5-D58874EB57A7}" xr6:coauthVersionLast="47" xr6:coauthVersionMax="47" xr10:uidLastSave="{00000000-0000-0000-0000-000000000000}"/>
  <bookViews>
    <workbookView xWindow="28680" yWindow="-120" windowWidth="29040" windowHeight="15720" tabRatio="921" xr2:uid="{00000000-000D-0000-FFFF-FFFF00000000}"/>
  </bookViews>
  <sheets>
    <sheet name="Cover Page" sheetId="29" r:id="rId1"/>
    <sheet name="Summary" sheetId="28" r:id="rId2"/>
    <sheet name="Preliminaries" sheetId="16" r:id="rId3"/>
    <sheet name="Provisional Amounts" sheetId="21" r:id="rId4"/>
    <sheet name="Ducting" sheetId="18" r:id="rId5"/>
    <sheet name="Piping &amp; Fitting" sheetId="22" r:id="rId6"/>
    <sheet name="Equipment" sheetId="27" r:id="rId7"/>
    <sheet name="Terminals" sheetId="26" r:id="rId8"/>
    <sheet name="VRF" sheetId="25" r:id="rId9"/>
  </sheets>
  <definedNames>
    <definedName name="Excel_BuiltIn_Print_Area_1_1">#REF!</definedName>
    <definedName name="_xlnm.Print_Area" localSheetId="1">Summary!$A$1:$G$35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8" l="1"/>
  <c r="G49" i="21"/>
  <c r="G44" i="16"/>
  <c r="G9" i="28" s="1"/>
  <c r="C2" i="28"/>
  <c r="C3" i="28"/>
  <c r="G9" i="21"/>
  <c r="G16" i="21"/>
  <c r="G17" i="21"/>
  <c r="G18" i="21"/>
  <c r="G26" i="21"/>
  <c r="G27" i="21"/>
  <c r="G31" i="21"/>
  <c r="G32" i="21"/>
  <c r="G33" i="21"/>
  <c r="G34" i="21"/>
  <c r="G35" i="21"/>
  <c r="G36" i="21"/>
  <c r="G37" i="21"/>
  <c r="G38" i="21"/>
  <c r="G39" i="21"/>
  <c r="G29" i="16"/>
  <c r="G30" i="16"/>
  <c r="G31" i="16"/>
  <c r="G32" i="16"/>
  <c r="G33" i="16"/>
  <c r="G34" i="16"/>
  <c r="G35" i="16"/>
  <c r="G137" i="27"/>
  <c r="G136" i="27"/>
  <c r="E36" i="27" l="1"/>
  <c r="E35" i="27"/>
  <c r="E116" i="22"/>
  <c r="E115" i="22"/>
  <c r="E41" i="22"/>
  <c r="E40" i="22"/>
  <c r="E25" i="22"/>
  <c r="E24" i="22"/>
  <c r="E23" i="22"/>
  <c r="G133" i="27"/>
  <c r="G132" i="27"/>
  <c r="G131" i="27"/>
  <c r="G23" i="22" l="1"/>
  <c r="G24" i="22"/>
  <c r="G25" i="22"/>
  <c r="G22" i="22"/>
  <c r="G21" i="22"/>
  <c r="G20" i="22"/>
  <c r="G19" i="22"/>
  <c r="G78" i="25" l="1"/>
  <c r="G76" i="25"/>
  <c r="E30" i="18"/>
  <c r="G30" i="18" s="1"/>
  <c r="E28" i="18"/>
  <c r="G28" i="18" s="1"/>
  <c r="E27" i="18"/>
  <c r="G27" i="18" s="1"/>
  <c r="E26" i="18"/>
  <c r="G26" i="18" s="1"/>
  <c r="E25" i="18"/>
  <c r="G25" i="18"/>
  <c r="G35" i="27" l="1"/>
  <c r="G34" i="27"/>
  <c r="G78" i="22"/>
  <c r="G115" i="22"/>
  <c r="G130" i="22"/>
  <c r="G129" i="22"/>
  <c r="G127" i="22"/>
  <c r="E131" i="22"/>
  <c r="G128" i="22"/>
  <c r="G126" i="22"/>
  <c r="E120" i="22"/>
  <c r="E99" i="22"/>
  <c r="E98" i="22"/>
  <c r="G102" i="25" l="1"/>
  <c r="E21" i="18" l="1"/>
  <c r="E20" i="18"/>
  <c r="E19" i="18"/>
  <c r="E18" i="18"/>
  <c r="E15" i="18"/>
  <c r="E13" i="18"/>
  <c r="E12" i="18"/>
  <c r="E11" i="18"/>
  <c r="E10" i="18"/>
  <c r="E116" i="27"/>
  <c r="G69" i="22" l="1"/>
  <c r="G70" i="22"/>
  <c r="G67" i="22"/>
  <c r="G68" i="22"/>
  <c r="G66" i="22"/>
  <c r="G109" i="22" l="1"/>
  <c r="G125" i="27" l="1"/>
  <c r="E126" i="27"/>
  <c r="G126" i="27" s="1"/>
  <c r="G66" i="27"/>
  <c r="G67" i="27"/>
  <c r="G65" i="27"/>
  <c r="G64" i="27"/>
  <c r="G63" i="27"/>
  <c r="G62" i="27"/>
  <c r="G61" i="27"/>
  <c r="G60" i="27"/>
  <c r="G59" i="27"/>
  <c r="E32" i="22" l="1"/>
  <c r="G32" i="22" s="1"/>
  <c r="E30" i="22"/>
  <c r="G30" i="22" s="1"/>
  <c r="E29" i="22"/>
  <c r="G29" i="22" s="1"/>
  <c r="G94" i="22"/>
  <c r="G49" i="27"/>
  <c r="G38" i="27"/>
  <c r="G37" i="27"/>
  <c r="G95" i="27"/>
  <c r="G92" i="27"/>
  <c r="G89" i="27"/>
  <c r="G124" i="27"/>
  <c r="G123" i="27"/>
  <c r="G98" i="25"/>
  <c r="G95" i="25"/>
  <c r="G92" i="25"/>
  <c r="G89" i="25"/>
  <c r="G88" i="25"/>
  <c r="G87" i="25"/>
  <c r="G86" i="25"/>
  <c r="G85" i="25"/>
  <c r="G111" i="27"/>
  <c r="G142" i="22"/>
  <c r="G141" i="22"/>
  <c r="G137" i="22"/>
  <c r="G136" i="22"/>
  <c r="G133" i="22"/>
  <c r="G132" i="22"/>
  <c r="G131" i="22"/>
  <c r="G123" i="22"/>
  <c r="G122" i="22"/>
  <c r="G121" i="22"/>
  <c r="G120" i="22"/>
  <c r="G119" i="22"/>
  <c r="G118" i="22"/>
  <c r="G117" i="22"/>
  <c r="G116" i="22"/>
  <c r="G106" i="22"/>
  <c r="G103" i="22"/>
  <c r="G100" i="22"/>
  <c r="G97" i="22"/>
  <c r="G90" i="22"/>
  <c r="G89" i="22"/>
  <c r="G85" i="22"/>
  <c r="G83" i="22"/>
  <c r="G82" i="22"/>
  <c r="G81" i="22"/>
  <c r="G80" i="22"/>
  <c r="G79" i="22"/>
  <c r="G75" i="22"/>
  <c r="G74" i="22"/>
  <c r="G73" i="22"/>
  <c r="G62" i="22"/>
  <c r="G58" i="22"/>
  <c r="G57" i="22"/>
  <c r="G56" i="22"/>
  <c r="G55" i="22"/>
  <c r="G51" i="22"/>
  <c r="G50" i="22"/>
  <c r="G49" i="22"/>
  <c r="G48" i="22"/>
  <c r="G47" i="22"/>
  <c r="G46" i="22"/>
  <c r="G45" i="22"/>
  <c r="G41" i="22"/>
  <c r="G40" i="22"/>
  <c r="G39" i="22"/>
  <c r="G38" i="22"/>
  <c r="G37" i="22"/>
  <c r="G36" i="22"/>
  <c r="G16" i="22"/>
  <c r="G15" i="22"/>
  <c r="G14" i="22"/>
  <c r="G13" i="22"/>
  <c r="G12" i="22"/>
  <c r="G11" i="22"/>
  <c r="G10" i="22"/>
  <c r="G81" i="25"/>
  <c r="G72" i="25"/>
  <c r="G70" i="25"/>
  <c r="G49" i="25"/>
  <c r="G65" i="25"/>
  <c r="G64" i="25"/>
  <c r="G61" i="25"/>
  <c r="G58" i="25"/>
  <c r="G57" i="25"/>
  <c r="G40" i="25"/>
  <c r="G37" i="25"/>
  <c r="B36" i="25"/>
  <c r="B35" i="25"/>
  <c r="G34" i="25"/>
  <c r="B32" i="25"/>
  <c r="G31" i="25"/>
  <c r="B30" i="25"/>
  <c r="B29" i="25"/>
  <c r="G28" i="25"/>
  <c r="B26" i="25"/>
  <c r="G25" i="25"/>
  <c r="B23" i="25"/>
  <c r="G22" i="25"/>
  <c r="B20" i="25"/>
  <c r="G19" i="25"/>
  <c r="B17" i="25"/>
  <c r="G16" i="25"/>
  <c r="B14" i="25"/>
  <c r="G13" i="25"/>
  <c r="E9" i="26"/>
  <c r="G9" i="26" s="1"/>
  <c r="E13" i="26"/>
  <c r="E12" i="26"/>
  <c r="G12" i="26" s="1"/>
  <c r="E11" i="26"/>
  <c r="E10" i="26"/>
  <c r="E118" i="27"/>
  <c r="E120" i="27"/>
  <c r="E119" i="27"/>
  <c r="E117" i="27"/>
  <c r="G29" i="27"/>
  <c r="G28" i="27"/>
  <c r="G27" i="27"/>
  <c r="G23" i="27"/>
  <c r="G22" i="27"/>
  <c r="G81" i="27"/>
  <c r="G45" i="27"/>
  <c r="G43" i="27"/>
  <c r="G39" i="27"/>
  <c r="G36" i="27"/>
  <c r="G53" i="27"/>
  <c r="G52" i="27"/>
  <c r="E101" i="27"/>
  <c r="E104" i="27" s="1"/>
  <c r="G98" i="27"/>
  <c r="G86" i="27"/>
  <c r="G58" i="27"/>
  <c r="G77" i="27"/>
  <c r="G76" i="27"/>
  <c r="G75" i="27"/>
  <c r="G74" i="27"/>
  <c r="G73" i="27"/>
  <c r="G72" i="27"/>
  <c r="G68" i="27"/>
  <c r="G11" i="27"/>
  <c r="G10" i="27"/>
  <c r="G17" i="27"/>
  <c r="G16" i="27"/>
  <c r="G15" i="27"/>
  <c r="G44" i="27"/>
  <c r="G99" i="22"/>
  <c r="G98" i="22"/>
  <c r="E84" i="22"/>
  <c r="E31" i="22" s="1"/>
  <c r="G31" i="22" s="1"/>
  <c r="G21" i="18"/>
  <c r="G20" i="18"/>
  <c r="G19" i="18"/>
  <c r="G18" i="18"/>
  <c r="G15" i="18"/>
  <c r="G13" i="18"/>
  <c r="G12" i="18"/>
  <c r="G11" i="18"/>
  <c r="G10" i="18"/>
  <c r="G11" i="26" l="1"/>
  <c r="G10" i="26"/>
  <c r="G32" i="26" s="1"/>
  <c r="G13" i="26"/>
  <c r="G104" i="25"/>
  <c r="G11" i="28"/>
  <c r="G84" i="22"/>
  <c r="G117" i="27"/>
  <c r="G119" i="27"/>
  <c r="G26" i="27"/>
  <c r="E103" i="27"/>
  <c r="G103" i="27" s="1"/>
  <c r="G104" i="27"/>
  <c r="G116" i="27"/>
  <c r="G120" i="27"/>
  <c r="G118" i="27"/>
  <c r="G71" i="27"/>
  <c r="E102" i="27"/>
  <c r="G102" i="27" s="1"/>
  <c r="E107" i="27"/>
  <c r="G107" i="27" s="1"/>
  <c r="E106" i="27"/>
  <c r="G106" i="27" s="1"/>
  <c r="E105" i="27"/>
  <c r="G105" i="27" s="1"/>
  <c r="G101" i="27"/>
  <c r="G14" i="27"/>
  <c r="E112" i="22"/>
  <c r="G112" i="22" s="1"/>
  <c r="G140" i="27" l="1"/>
  <c r="G13" i="28"/>
  <c r="G144" i="22"/>
  <c r="G12" i="28" s="1"/>
  <c r="G15" i="28"/>
  <c r="G14" i="28"/>
  <c r="G28" i="16" l="1"/>
  <c r="G42" i="16"/>
  <c r="G26" i="16"/>
  <c r="G10" i="28" l="1"/>
  <c r="G18" i="28" s="1"/>
  <c r="G12" i="16" l="1"/>
  <c r="G11" i="16"/>
  <c r="G41" i="16"/>
  <c r="G40" i="16"/>
  <c r="G39" i="16"/>
  <c r="G38" i="16"/>
  <c r="G37" i="16"/>
  <c r="G36" i="16"/>
  <c r="G27" i="16"/>
  <c r="G25" i="16"/>
  <c r="G23" i="16"/>
  <c r="G22" i="16"/>
  <c r="G21" i="16"/>
  <c r="G19" i="16"/>
  <c r="G18" i="16"/>
  <c r="G17" i="16"/>
  <c r="G16" i="16"/>
  <c r="G14" i="16"/>
  <c r="G13" i="16"/>
  <c r="G10" i="16"/>
  <c r="G9" i="16"/>
</calcChain>
</file>

<file path=xl/sharedStrings.xml><?xml version="1.0" encoding="utf-8"?>
<sst xmlns="http://schemas.openxmlformats.org/spreadsheetml/2006/main" count="1200" uniqueCount="680">
  <si>
    <t>CONSTRUCTION BILL</t>
  </si>
  <si>
    <t xml:space="preserve">Appointment </t>
  </si>
  <si>
    <t>Scope:</t>
  </si>
  <si>
    <t>Value (incl. P&amp;G's)</t>
  </si>
  <si>
    <t>Preliminaries</t>
  </si>
  <si>
    <t>Provisional Amounts</t>
  </si>
  <si>
    <t>Ducting</t>
  </si>
  <si>
    <t>Piping and Fittings</t>
  </si>
  <si>
    <t>Equipment</t>
  </si>
  <si>
    <t>Terminals</t>
  </si>
  <si>
    <t>VRF</t>
  </si>
  <si>
    <t>Category</t>
  </si>
  <si>
    <t>Page/Item</t>
  </si>
  <si>
    <t>Bill description</t>
  </si>
  <si>
    <t>Unit</t>
  </si>
  <si>
    <t>Quantity</t>
  </si>
  <si>
    <t>Tender Rate</t>
  </si>
  <si>
    <t>Value</t>
  </si>
  <si>
    <t>PL</t>
  </si>
  <si>
    <t/>
  </si>
  <si>
    <t>Pl1</t>
  </si>
  <si>
    <t>Drawings, Submissions and Detailed Engineering</t>
  </si>
  <si>
    <t>No</t>
  </si>
  <si>
    <t>Pl2</t>
  </si>
  <si>
    <t>Work provided by Others</t>
  </si>
  <si>
    <t>Pl3</t>
  </si>
  <si>
    <t>Delivery of material, equipment and ducting to site</t>
  </si>
  <si>
    <t>Pl4</t>
  </si>
  <si>
    <t xml:space="preserve">High level access for installation and commissioning </t>
  </si>
  <si>
    <t>Pl5</t>
  </si>
  <si>
    <t>Compliance with Standards and Regulations</t>
  </si>
  <si>
    <t>Pl6</t>
  </si>
  <si>
    <t>Health and Safety Requirements, including all medicals and Working on Heights Training</t>
  </si>
  <si>
    <t>Pl7</t>
  </si>
  <si>
    <t>Statutory Certifications (Electrical and Refrigeration)</t>
  </si>
  <si>
    <t>Pl8</t>
  </si>
  <si>
    <t>Scaffolding</t>
  </si>
  <si>
    <t>Pl9</t>
  </si>
  <si>
    <t>Programming</t>
  </si>
  <si>
    <t>Pl10</t>
  </si>
  <si>
    <t>Contract Management</t>
  </si>
  <si>
    <t>Pl11</t>
  </si>
  <si>
    <t>Organization and Management of Subcontractors</t>
  </si>
  <si>
    <t>Pl12</t>
  </si>
  <si>
    <t>Allowance for Generator Power During Construction</t>
  </si>
  <si>
    <t>Pl13</t>
  </si>
  <si>
    <t>Protection Against Damage</t>
  </si>
  <si>
    <t>Pl14</t>
  </si>
  <si>
    <t>Access to Equipment and Systems</t>
  </si>
  <si>
    <t>Pl15</t>
  </si>
  <si>
    <t>Cleaning and Start-up</t>
  </si>
  <si>
    <t>Pl16</t>
  </si>
  <si>
    <t>Pre-commissioning of Equipment Before Change-over</t>
  </si>
  <si>
    <t>Pl17</t>
  </si>
  <si>
    <t>Testing, Balancing, Commissioning, Operation of Plant and Handover after Final Change-Over</t>
  </si>
  <si>
    <t>Pl18</t>
  </si>
  <si>
    <t>Allow for training and certification of client selected personnel. As per the specification.</t>
  </si>
  <si>
    <t>Pl19</t>
  </si>
  <si>
    <t>Construction Guarantee &amp; Insurances</t>
  </si>
  <si>
    <t>Pl20</t>
  </si>
  <si>
    <t>Payment Guarantees on Imported Capital Plant</t>
  </si>
  <si>
    <t>Pl21</t>
  </si>
  <si>
    <t>Quality Management System, Testing and Inspection</t>
  </si>
  <si>
    <t>Pl22</t>
  </si>
  <si>
    <t>Operating and Maintenance Manuals</t>
  </si>
  <si>
    <t>Pl23</t>
  </si>
  <si>
    <t>Pl24</t>
  </si>
  <si>
    <t>Special Attendance</t>
  </si>
  <si>
    <t>Pl25</t>
  </si>
  <si>
    <t>Preparation of Pre-Start up Procedures</t>
  </si>
  <si>
    <t>Pl26</t>
  </si>
  <si>
    <t>Completion of Subcontract work</t>
  </si>
  <si>
    <t>Pl27</t>
  </si>
  <si>
    <t>Building Tuning</t>
  </si>
  <si>
    <t>Pl28</t>
  </si>
  <si>
    <t>Environmental Management, Houskeeping and Waste Disposal</t>
  </si>
  <si>
    <t>Pl29</t>
  </si>
  <si>
    <t>Water Management</t>
  </si>
  <si>
    <t>Pl30</t>
  </si>
  <si>
    <t>Air Tightness Testing</t>
  </si>
  <si>
    <t>Pl31</t>
  </si>
  <si>
    <t>Travelling and Accommodation</t>
  </si>
  <si>
    <t>Pl32</t>
  </si>
  <si>
    <t>Site Establishment</t>
  </si>
  <si>
    <t>Pl33</t>
  </si>
  <si>
    <t>As-Built Drawings</t>
  </si>
  <si>
    <t>Pl34</t>
  </si>
  <si>
    <t>End of Warrantee Handover</t>
  </si>
  <si>
    <t>PA</t>
  </si>
  <si>
    <t>PA1</t>
  </si>
  <si>
    <t>Controls and Electrical Complete</t>
  </si>
  <si>
    <t>- Central Plant Manager (Carrel PCO5 or Similar) incl. all wiring, sensors and reticulation</t>
  </si>
  <si>
    <t>- AHU Controller (Carrel PCO5 or Similar) incl. all wiring, sensors and reticulation</t>
  </si>
  <si>
    <t>- Programming of all controllers</t>
  </si>
  <si>
    <t>- CO2 Monitoring on all AHU's</t>
  </si>
  <si>
    <t>- Main Chiller Plant MCC</t>
  </si>
  <si>
    <t>- Reticulation from main MCC to all equipment including Ice Storage and Hot Water Plant (valves, motorised dampers, pumps, AHU's, chillers, fans, VSD's, etc)</t>
  </si>
  <si>
    <t>PA2</t>
  </si>
  <si>
    <t>Supply,  installation and commissioning of new electrical feeds to the HVAC systems including, circuit breakers, modifications to existing distribution boards, cabling, cable trays, new distribution boards and issuing if certificate of compliances.</t>
  </si>
  <si>
    <t>PA3</t>
  </si>
  <si>
    <t>Allowance for coil treatment (Chillers, Ahus's and VRF)</t>
  </si>
  <si>
    <t>PA4</t>
  </si>
  <si>
    <t>Builders Work</t>
  </si>
  <si>
    <t>- Special Supports in Plantrooms for Piping</t>
  </si>
  <si>
    <t>- Specialised Plinths</t>
  </si>
  <si>
    <t>- Water Proofing</t>
  </si>
  <si>
    <t>- Ceiling alterations</t>
  </si>
  <si>
    <t>- Removal and reinstallation of aluminium doors for equipment access</t>
  </si>
  <si>
    <t>- Plumbing alterations and additions</t>
  </si>
  <si>
    <t>- Wall penetrations and making good</t>
  </si>
  <si>
    <t>PA5</t>
  </si>
  <si>
    <t>Allowance for Phased Rigging</t>
  </si>
  <si>
    <t>PA6</t>
  </si>
  <si>
    <t>Removal of Existing</t>
  </si>
  <si>
    <t>- De-commisssioning of all equipment</t>
  </si>
  <si>
    <t>- Stripout of exisitng equipment (chillers, AHU's, piping, ducting, cabling, etc.)</t>
  </si>
  <si>
    <t>- Removal and safe disposal of all equipment and materials</t>
  </si>
  <si>
    <t>PA7</t>
  </si>
  <si>
    <t>BMS</t>
  </si>
  <si>
    <t>PA8</t>
  </si>
  <si>
    <t>Allow for camera inspection of all existing ducting</t>
  </si>
  <si>
    <t>PA9</t>
  </si>
  <si>
    <t>Connection to existing ducting (10-off)</t>
  </si>
  <si>
    <t>PA10</t>
  </si>
  <si>
    <t>Re-Commissioning and Re-Balancing of Existing</t>
  </si>
  <si>
    <t>PA11</t>
  </si>
  <si>
    <t>Forward Cover on Imported Equipment</t>
  </si>
  <si>
    <t>PA12</t>
  </si>
  <si>
    <t>Continuous colour coding lines for all piping</t>
  </si>
  <si>
    <t>PA13</t>
  </si>
  <si>
    <t>Relocation of existing split condensing units</t>
  </si>
  <si>
    <t>PA14</t>
  </si>
  <si>
    <t xml:space="preserve">Specialist fire sealant in fire rated partitions </t>
  </si>
  <si>
    <t>PA15</t>
  </si>
  <si>
    <t>Structural steelworks</t>
  </si>
  <si>
    <t>A</t>
  </si>
  <si>
    <t>A1</t>
  </si>
  <si>
    <t>Price to include for low pressure galvanised ducting including 50mm Sonic Liner, installation and labour, c/w all fixing and supports</t>
  </si>
  <si>
    <t>A1.1</t>
  </si>
  <si>
    <t>Insulated Straight Ducting</t>
  </si>
  <si>
    <t>A1.1.1</t>
  </si>
  <si>
    <t>Category 1 - Ducting with a width or height &lt; 750mm and semi-perimeter &lt; 1150mm</t>
  </si>
  <si>
    <t>m²</t>
  </si>
  <si>
    <t>A1.1.2</t>
  </si>
  <si>
    <t>Category 2 - Ducting with a width or height &lt; 750mm and semi-perimeter &gt; 1150mm</t>
  </si>
  <si>
    <t>A1.1.3</t>
  </si>
  <si>
    <t>Category 3 - Ducting with longest side between 751mm and 1350mm</t>
  </si>
  <si>
    <t>A1.1.4</t>
  </si>
  <si>
    <t>Category 4 - Ducting with longest side between 1351mm and 2000mm</t>
  </si>
  <si>
    <t>A1.1.6</t>
  </si>
  <si>
    <t>Category 6 - Re-inforced Spiral Ducting</t>
  </si>
  <si>
    <t>A1.2.6.1</t>
  </si>
  <si>
    <t>- dia 150mm</t>
  </si>
  <si>
    <t>A1.2</t>
  </si>
  <si>
    <t>Insulated Transformations and Bends</t>
  </si>
  <si>
    <t>A1.2.1</t>
  </si>
  <si>
    <t>Category 1 - Ducting with a width or height &gt; 750mm and semi-perimeter &lt; 1150mm</t>
  </si>
  <si>
    <t>A1.2.2</t>
  </si>
  <si>
    <t>Category 2 - Ducting with a width or height &gt; 750mm and semi-perimeter &gt; 1150mm</t>
  </si>
  <si>
    <t>A1.2.3</t>
  </si>
  <si>
    <t>Category 3 - Ducting with longest side between 750mm and 1350mm</t>
  </si>
  <si>
    <t>A1.2.4</t>
  </si>
  <si>
    <t>A1.3</t>
  </si>
  <si>
    <t>A3</t>
  </si>
  <si>
    <t>Price to include for 50mm Sonic Liner c/w installation and labour</t>
  </si>
  <si>
    <t>A1.3.1</t>
  </si>
  <si>
    <t>A1.3.2</t>
  </si>
  <si>
    <t>A1.3.3</t>
  </si>
  <si>
    <t>A1.3.4</t>
  </si>
  <si>
    <t>A1.3.6</t>
  </si>
  <si>
    <t>A1.3.6.1</t>
  </si>
  <si>
    <t>CHW Piping and Fittings</t>
  </si>
  <si>
    <t xml:space="preserve">Straight chilled water piping including brackets supported </t>
  </si>
  <si>
    <t xml:space="preserve">Black steel chilled water piping including painting (primer and final coat), insulation and all pipe supports </t>
  </si>
  <si>
    <t xml:space="preserve">NB 150, Medium Black Steel </t>
  </si>
  <si>
    <t>m</t>
  </si>
  <si>
    <t xml:space="preserve">NB 100, Medium Black Steel </t>
  </si>
  <si>
    <t>NB 80, Medium Black Steel</t>
  </si>
  <si>
    <t>NB 65, Medium Black Steel</t>
  </si>
  <si>
    <t>A1.1.5</t>
  </si>
  <si>
    <t>NB 50, Medium Black Steel</t>
  </si>
  <si>
    <t>NB 32, Medium Black Steel</t>
  </si>
  <si>
    <t>A1.1.7</t>
  </si>
  <si>
    <t>NB 25, Medium Black Steel</t>
  </si>
  <si>
    <t>Chilled Water Cladding</t>
  </si>
  <si>
    <t>Galvanised Cladding c/w strapping and installation</t>
  </si>
  <si>
    <t>A1.1.8</t>
  </si>
  <si>
    <t>A1.1.9</t>
  </si>
  <si>
    <t>A1.1.10</t>
  </si>
  <si>
    <t>A1.1.11</t>
  </si>
  <si>
    <t>A1.1.12</t>
  </si>
  <si>
    <t>A1.1.13</t>
  </si>
  <si>
    <t>A1.1.14</t>
  </si>
  <si>
    <t>A2</t>
  </si>
  <si>
    <t>Pair Flanges c/w bolts, washers and nuts</t>
  </si>
  <si>
    <t>A2.1</t>
  </si>
  <si>
    <t xml:space="preserve">Black steel chilled water flanges including painting (primer and final coat) and insulation </t>
  </si>
  <si>
    <t>A2.1.1</t>
  </si>
  <si>
    <t>NB 150, Medium Black Steel</t>
  </si>
  <si>
    <t>A2.1.2</t>
  </si>
  <si>
    <t>NB 125, Medium Black Steel</t>
  </si>
  <si>
    <t>A2.1.3</t>
  </si>
  <si>
    <t>NB 100, Medium Black Steel</t>
  </si>
  <si>
    <t>A2.1.4</t>
  </si>
  <si>
    <t>Chilled Water Elbows with</t>
  </si>
  <si>
    <t>A3.1</t>
  </si>
  <si>
    <t xml:space="preserve">Black steel chilled water bends including painting (primer and final coat) and insulation </t>
  </si>
  <si>
    <t>A3.1.1</t>
  </si>
  <si>
    <t>90° Elbow NB 150, Medium Black Steel</t>
  </si>
  <si>
    <t>A3.1.2</t>
  </si>
  <si>
    <t>90° Elbow NB 100, Medium Black Steel</t>
  </si>
  <si>
    <t>A3.1.3</t>
  </si>
  <si>
    <t>90° Elbow NB 80, Medium Black Steel</t>
  </si>
  <si>
    <t>A3.1.4</t>
  </si>
  <si>
    <t>90° Elbow NB 65, Medium Black Steel</t>
  </si>
  <si>
    <t>A3.1.5</t>
  </si>
  <si>
    <t>90° Elbow NB 50, Medium Black Steel</t>
  </si>
  <si>
    <t>A3.1.6</t>
  </si>
  <si>
    <t>90° Elbow NB 32, Medium Black Steel</t>
  </si>
  <si>
    <t>A4</t>
  </si>
  <si>
    <t>Chilled Water Eccentric Reducers with</t>
  </si>
  <si>
    <t>A4.1</t>
  </si>
  <si>
    <t xml:space="preserve">Black steel chilled water reducers including painting (primer and final coat) and insulation </t>
  </si>
  <si>
    <t>A4.1.1</t>
  </si>
  <si>
    <t>Red. NB 110 - 65, Medium Black Steel</t>
  </si>
  <si>
    <t>A4.1.2</t>
  </si>
  <si>
    <t>Red. NB 150 - 100, Medium Black Steel</t>
  </si>
  <si>
    <t>A4.1.3</t>
  </si>
  <si>
    <t>Red. NB 200 - 150, Medium Black Steel</t>
  </si>
  <si>
    <t>A4.1.4</t>
  </si>
  <si>
    <t>Red. NB 25 - 20, Medium Black Steel</t>
  </si>
  <si>
    <t>A4.1.5</t>
  </si>
  <si>
    <t>Red. NB 50 - 32, Medium Black Steel</t>
  </si>
  <si>
    <t>A4.1.6</t>
  </si>
  <si>
    <t>Red. NB 50 - 40, Medium Black Steel</t>
  </si>
  <si>
    <t>A4.1.7</t>
  </si>
  <si>
    <t>Red. NB 80 - 50, Medium Black Steel</t>
  </si>
  <si>
    <t>A5</t>
  </si>
  <si>
    <t xml:space="preserve">Chilled Water Equal Tees </t>
  </si>
  <si>
    <t>A5.1</t>
  </si>
  <si>
    <t xml:space="preserve">Black steel chilled water tees including painting (primer and final coat) and insulation </t>
  </si>
  <si>
    <t>A5.1.1</t>
  </si>
  <si>
    <t>Equal Tee NB 150, Medium Black Steel</t>
  </si>
  <si>
    <t>A5.1.2</t>
  </si>
  <si>
    <t>Equal Tee NB 100, Medium Black Steel</t>
  </si>
  <si>
    <t>A5.1.3</t>
  </si>
  <si>
    <t>Equal Tee NB 80, Medium Black Steel</t>
  </si>
  <si>
    <t>A5.1.4</t>
  </si>
  <si>
    <t>Equal Tee NB 50, Medium Black Steel</t>
  </si>
  <si>
    <t>A6</t>
  </si>
  <si>
    <t>Chilled Water Reducing Tees/Tie Ins</t>
  </si>
  <si>
    <t>A6.1</t>
  </si>
  <si>
    <t>A6.1.2</t>
  </si>
  <si>
    <t xml:space="preserve">NB 150, 150, 100 Medium Black Steel </t>
  </si>
  <si>
    <t>A7</t>
  </si>
  <si>
    <t xml:space="preserve">Chilled Water Stub Take-offs with NB &gt; 50mm </t>
  </si>
  <si>
    <t>A7.1</t>
  </si>
  <si>
    <t>A7.2</t>
  </si>
  <si>
    <t xml:space="preserve">NB 20 Medium Black Steel </t>
  </si>
  <si>
    <t>A7.3</t>
  </si>
  <si>
    <t xml:space="preserve">NB 80 Medium Black Steel </t>
  </si>
  <si>
    <t>A7.4</t>
  </si>
  <si>
    <t xml:space="preserve">NB 65 Medium Black Steel </t>
  </si>
  <si>
    <t>A7.5</t>
  </si>
  <si>
    <t xml:space="preserve">NB 50 Medium Black Steel </t>
  </si>
  <si>
    <t>A7.6</t>
  </si>
  <si>
    <t xml:space="preserve">NB 25 Medium Black Steel </t>
  </si>
  <si>
    <t>A8</t>
  </si>
  <si>
    <t>Chilled Water Non return Valves</t>
  </si>
  <si>
    <t>A8.1</t>
  </si>
  <si>
    <t>NB 80</t>
  </si>
  <si>
    <t>A8.2</t>
  </si>
  <si>
    <t>NB 100</t>
  </si>
  <si>
    <t>A8.3</t>
  </si>
  <si>
    <t>NB 150</t>
  </si>
  <si>
    <t>A9</t>
  </si>
  <si>
    <t>Chilled Water strainers</t>
  </si>
  <si>
    <t>A9.1</t>
  </si>
  <si>
    <t>NB 20</t>
  </si>
  <si>
    <t>No.</t>
  </si>
  <si>
    <t>A9.2</t>
  </si>
  <si>
    <t>NB 32</t>
  </si>
  <si>
    <t>A9.3</t>
  </si>
  <si>
    <t>NB 40</t>
  </si>
  <si>
    <t>A9.4</t>
  </si>
  <si>
    <t>NB 50</t>
  </si>
  <si>
    <t>A9.5</t>
  </si>
  <si>
    <t>NB 65</t>
  </si>
  <si>
    <t>A9.6</t>
  </si>
  <si>
    <t>A9.7</t>
  </si>
  <si>
    <t>A9.8</t>
  </si>
  <si>
    <t>A10</t>
  </si>
  <si>
    <t>Chilled Water Balancing Valve</t>
  </si>
  <si>
    <t>A10.1</t>
  </si>
  <si>
    <t>Balancing Valve supplied and installed</t>
  </si>
  <si>
    <t>A10.1.1</t>
  </si>
  <si>
    <t>NB 125</t>
  </si>
  <si>
    <t>A10.1.2</t>
  </si>
  <si>
    <t>A11</t>
  </si>
  <si>
    <t>Chilled Water 3-Way Open/Close Valve</t>
  </si>
  <si>
    <t>A11.1</t>
  </si>
  <si>
    <t>3-Way Valve supplied and installed</t>
  </si>
  <si>
    <t>A11.1.1</t>
  </si>
  <si>
    <t>A12</t>
  </si>
  <si>
    <t>Chilled Water Instruments</t>
  </si>
  <si>
    <t>A12.1</t>
  </si>
  <si>
    <t xml:space="preserve">Pressure gauge, c/w gauge tube and gauge cock </t>
  </si>
  <si>
    <t>A12.2</t>
  </si>
  <si>
    <t>Thermometer</t>
  </si>
  <si>
    <t>A12.3</t>
  </si>
  <si>
    <t>Binder test points</t>
  </si>
  <si>
    <t>A12.4</t>
  </si>
  <si>
    <t>Chilled water flow switch</t>
  </si>
  <si>
    <t>A13</t>
  </si>
  <si>
    <t xml:space="preserve">Chilled Water Auto Air Vents </t>
  </si>
  <si>
    <t>A13.1</t>
  </si>
  <si>
    <t>NB 15</t>
  </si>
  <si>
    <t>A14</t>
  </si>
  <si>
    <t>Chilled Water Drain Cock</t>
  </si>
  <si>
    <t>A14.1</t>
  </si>
  <si>
    <t>NB 25</t>
  </si>
  <si>
    <t>A15</t>
  </si>
  <si>
    <t>Pressure Relief Valve</t>
  </si>
  <si>
    <t>A15.1</t>
  </si>
  <si>
    <t>A16</t>
  </si>
  <si>
    <t>Chilled Water Sockets for mounting sensors</t>
  </si>
  <si>
    <t>A16.1</t>
  </si>
  <si>
    <t>A17</t>
  </si>
  <si>
    <t>Chilled Water Isolating Valves</t>
  </si>
  <si>
    <t>A17.1</t>
  </si>
  <si>
    <t>Shut-off valve NB 20, Ball Valve</t>
  </si>
  <si>
    <t>A17.2</t>
  </si>
  <si>
    <t>Shut-off valve NB 32, Ball Valve</t>
  </si>
  <si>
    <t>A17.3</t>
  </si>
  <si>
    <t>Shut-off valve NB 40, Ball Valve</t>
  </si>
  <si>
    <t>A17.4</t>
  </si>
  <si>
    <t>Shut-off valve NB 50, Ball Valve</t>
  </si>
  <si>
    <t>A17.5</t>
  </si>
  <si>
    <t>Shut-off valve NB 65, Ball Valve</t>
  </si>
  <si>
    <t>A17.6</t>
  </si>
  <si>
    <t>Shut-off valve NB 80, Cast Iron Butterfly</t>
  </si>
  <si>
    <t>A17.7</t>
  </si>
  <si>
    <t>Shut-off valve NB 100, Cast Iron Butterfly</t>
  </si>
  <si>
    <t>A17.8</t>
  </si>
  <si>
    <t>Shut-off valve NB 125, Cast Iron Butterfly</t>
  </si>
  <si>
    <t>A17.9</t>
  </si>
  <si>
    <t>Shut-off valve NB 150, Cast Iron Butterfly</t>
  </si>
  <si>
    <t>A18</t>
  </si>
  <si>
    <t>Chilled Water Flexible Pipe Connections (Bell house)</t>
  </si>
  <si>
    <t>A18.1</t>
  </si>
  <si>
    <t>A18.2</t>
  </si>
  <si>
    <t>A18.3</t>
  </si>
  <si>
    <t>A18.4</t>
  </si>
  <si>
    <t>A18.5</t>
  </si>
  <si>
    <t>A18.6</t>
  </si>
  <si>
    <t>NB 80 flexible pipe connection, flanged connection</t>
  </si>
  <si>
    <t>A18.7</t>
  </si>
  <si>
    <t>NB 100 flexible pipe connection, flanged connection</t>
  </si>
  <si>
    <t>A18.8</t>
  </si>
  <si>
    <t>NB 150 flexible pipe connection, flanged connection</t>
  </si>
  <si>
    <t>A19</t>
  </si>
  <si>
    <t xml:space="preserve">Water Treatment </t>
  </si>
  <si>
    <t>A19.1</t>
  </si>
  <si>
    <t>Automated Water Treatment c/w Valves and Connection pipes for chilled water, incl. (10000 L)</t>
  </si>
  <si>
    <t>Lot</t>
  </si>
  <si>
    <t>A19.2</t>
  </si>
  <si>
    <t>Automated Water Treatment c/w Valves and Connection pipes for hot water, incl. (42000L)</t>
  </si>
  <si>
    <t>A20</t>
  </si>
  <si>
    <t>Blanc Flanges c/w bolts, washers and nuts</t>
  </si>
  <si>
    <t>A20.1</t>
  </si>
  <si>
    <t xml:space="preserve">Black steel chilled water flanges including painting (primer and final coat), insulation </t>
  </si>
  <si>
    <t>A20.1.1</t>
  </si>
  <si>
    <t>A20.1.2</t>
  </si>
  <si>
    <t xml:space="preserve">4-Pipe Air-Cooled Heat Recovery Chiller </t>
  </si>
  <si>
    <t>Chiller supply</t>
  </si>
  <si>
    <t>Price to include supply and delivery to site, including commissioning by supplier and one year free maintenance and guarantee</t>
  </si>
  <si>
    <t>277kWc, 132 kWh</t>
  </si>
  <si>
    <t xml:space="preserve">Anti-vibration mountings on unit </t>
  </si>
  <si>
    <t>Installation of Chiller</t>
  </si>
  <si>
    <t>Mark-up unit on by HVAC Contractor (Specify %)</t>
  </si>
  <si>
    <t>%</t>
  </si>
  <si>
    <t>A2.2</t>
  </si>
  <si>
    <t>Installation of Chiller (Labour Only)</t>
  </si>
  <si>
    <t>A2.3</t>
  </si>
  <si>
    <t>Pipe connections (Labour only)</t>
  </si>
  <si>
    <t>A2.4</t>
  </si>
  <si>
    <t xml:space="preserve">Electrical Connection of Unit </t>
  </si>
  <si>
    <t>B</t>
  </si>
  <si>
    <t>2-Pipe Air-Cooled Heat Pump Chiller</t>
  </si>
  <si>
    <t>B1</t>
  </si>
  <si>
    <t>Heat Pump Only Supply</t>
  </si>
  <si>
    <t>B1.1</t>
  </si>
  <si>
    <t>B1.1.1</t>
  </si>
  <si>
    <t>541.2 kWh, 619.4 kWc</t>
  </si>
  <si>
    <t>B1.1.2</t>
  </si>
  <si>
    <t>B2</t>
  </si>
  <si>
    <t>Installation of Heat Pump Chiller</t>
  </si>
  <si>
    <t>B2.1</t>
  </si>
  <si>
    <t>B2.2</t>
  </si>
  <si>
    <t>B2.3</t>
  </si>
  <si>
    <t>B2.5</t>
  </si>
  <si>
    <t>C</t>
  </si>
  <si>
    <t xml:space="preserve">Chilled Water </t>
  </si>
  <si>
    <t>C1</t>
  </si>
  <si>
    <t>Chilled Water Energy Control Valves</t>
  </si>
  <si>
    <t>C1.1</t>
  </si>
  <si>
    <t>Pressure Independent Energy Control Valve c/w modulating actuator controlled via wall mounted controller</t>
  </si>
  <si>
    <t>C1.1.1</t>
  </si>
  <si>
    <t>2-way Pressure Independent Energy Valve NB 20</t>
  </si>
  <si>
    <t>C1.1.2</t>
  </si>
  <si>
    <t>2-way Pressure Independent Energy Valve NB 25</t>
  </si>
  <si>
    <t>C1.1.3</t>
  </si>
  <si>
    <t>2-way Pressure Independent Energy Valve NB 32</t>
  </si>
  <si>
    <t>C1.1.4</t>
  </si>
  <si>
    <t>2-way Pressure Independent Energy Valve NB 40</t>
  </si>
  <si>
    <t>C1.1.5</t>
  </si>
  <si>
    <t>2-way Pressure Independent Energy Valve NB 50</t>
  </si>
  <si>
    <t>C1.1.6</t>
  </si>
  <si>
    <t>2-way Pressure Independent Energy Valve NB 65</t>
  </si>
  <si>
    <t>C2</t>
  </si>
  <si>
    <t>Electrocnic Flow Meter</t>
  </si>
  <si>
    <t>C2.1</t>
  </si>
  <si>
    <t>Electronic Water flow meter supplied and installed</t>
  </si>
  <si>
    <t>C2.1.1</t>
  </si>
  <si>
    <t>C2.1.2</t>
  </si>
  <si>
    <t>C2.1.3</t>
  </si>
  <si>
    <t>C3</t>
  </si>
  <si>
    <t>Chilled Water 3-Way Modulating Valve</t>
  </si>
  <si>
    <t>C3.1</t>
  </si>
  <si>
    <t>3-Way Modulating Valve supplied and installed</t>
  </si>
  <si>
    <t>C3.1.1</t>
  </si>
  <si>
    <t>C4</t>
  </si>
  <si>
    <t>Gravity Feed Expansion Tank</t>
  </si>
  <si>
    <t>C4.1</t>
  </si>
  <si>
    <t>Chilled Water Circuit for ice storage pressure booster set (150L hydrosphere)</t>
  </si>
  <si>
    <t>C4.2</t>
  </si>
  <si>
    <t>00</t>
  </si>
  <si>
    <t>D</t>
  </si>
  <si>
    <t>4-Pipe CAV Air Handling Unit, complete with chilled water cooling coil, hot water heating coil, supply air fan, primary and secondary filtration</t>
  </si>
  <si>
    <t>D1</t>
  </si>
  <si>
    <t>Supply of AHU</t>
  </si>
  <si>
    <t>D1.1</t>
  </si>
  <si>
    <t>Price to include supply and delivery to site, including one year free maintenance and guarantee</t>
  </si>
  <si>
    <t>D1.1.1</t>
  </si>
  <si>
    <t>AHU-01, 1 900L/s - 37.6 kW Cooling, 16 kW Heating</t>
  </si>
  <si>
    <t>D1.1.2</t>
  </si>
  <si>
    <t>AHU-02, 2 600L/s - 49.8 kW Cooling, 22.7 kW Heating</t>
  </si>
  <si>
    <t>D1.1.3</t>
  </si>
  <si>
    <t>AHU-03, 1 400L/s - 23.5 kW Cooling, 11.5 kW Heating</t>
  </si>
  <si>
    <t>D1.1.4</t>
  </si>
  <si>
    <t>AHU-04, 7 500L/s - 149.0 kW Cooling, 64.6 kW Heating</t>
  </si>
  <si>
    <t>D1.1.5</t>
  </si>
  <si>
    <t>AHU-05, 2 400L/s - 49.2 kW Cooling, 23.7 kW Heating</t>
  </si>
  <si>
    <t>D1.1.6</t>
  </si>
  <si>
    <t>AHU-06, 3 200L/s - 62.8 kW Cooling, 35.5k W Heating</t>
  </si>
  <si>
    <t>D1.1.7</t>
  </si>
  <si>
    <t>AHU-07, 9 480L/s - 163.0 kW Cooling, 88.0 kW Heating</t>
  </si>
  <si>
    <t>D1.1.8</t>
  </si>
  <si>
    <t>AHU-08, 11 500L/s - 205.0 kW Cooling, 118.0 kW Heating</t>
  </si>
  <si>
    <t>D1.1.9</t>
  </si>
  <si>
    <t>AHU-09, 10 500L/s - 184.0 kW Cooling, 187.0 kW Heating</t>
  </si>
  <si>
    <t>D1.1.10</t>
  </si>
  <si>
    <t>AHU-10, 6 990L/s - 118.0 kW Cooling, 80.3 kW Heating</t>
  </si>
  <si>
    <t>D1.1.11</t>
  </si>
  <si>
    <t>D2</t>
  </si>
  <si>
    <t>Installation of AHU (Labour Only)</t>
  </si>
  <si>
    <t>D2.1</t>
  </si>
  <si>
    <t>HVAC Contractor mark-up on air-handling unit (Specify _____%)</t>
  </si>
  <si>
    <t>D2.2</t>
  </si>
  <si>
    <t>D2.3</t>
  </si>
  <si>
    <t>Chilled and Hot water pipe connections (Labour Only)</t>
  </si>
  <si>
    <t>D2.4</t>
  </si>
  <si>
    <t>Electrical connection of unit</t>
  </si>
  <si>
    <t>D2.5</t>
  </si>
  <si>
    <t>Commissioning and balancing of unit</t>
  </si>
  <si>
    <t>D2.6</t>
  </si>
  <si>
    <t>Condensate drain connection of unit (Labour Only)</t>
  </si>
  <si>
    <t>D2.7</t>
  </si>
  <si>
    <t>Canvas duct connection of unit</t>
  </si>
  <si>
    <t>D3</t>
  </si>
  <si>
    <t xml:space="preserve">Stand Alone Control System </t>
  </si>
  <si>
    <t>D3.1</t>
  </si>
  <si>
    <t>FCU controller to have ability to control, set-point, fan speed, on/off, modulating control valve, closing of modulating valve when unit is switched off and to sense room temperature c/w weekly timer program</t>
  </si>
  <si>
    <t>D3.1.1</t>
  </si>
  <si>
    <t>AHU wall thermostat</t>
  </si>
  <si>
    <t>E</t>
  </si>
  <si>
    <t>Pumps</t>
  </si>
  <si>
    <t>E1</t>
  </si>
  <si>
    <t>Price to include supply and delivery to site, sub-contractor mark-up, c/w pump frame</t>
  </si>
  <si>
    <t>E1.1</t>
  </si>
  <si>
    <t xml:space="preserve">Base-mounted Primary Chilled Water Pump </t>
  </si>
  <si>
    <t>E1.1.1</t>
  </si>
  <si>
    <t>Pump: 17.50l/s, 284kPa, Temp (-2) -13, 25% glycol)</t>
  </si>
  <si>
    <t>E1.2</t>
  </si>
  <si>
    <t xml:space="preserve">Base-mounted Secondary Chilled Water Pump </t>
  </si>
  <si>
    <t>E1.2.1</t>
  </si>
  <si>
    <t>Pump: 29.61l/s, 218kPa, Temp 5-13, 25% glycol)</t>
  </si>
  <si>
    <t>E1.3</t>
  </si>
  <si>
    <t>Base-mounted Primary Hot Water Pump (Heat Recovery)</t>
  </si>
  <si>
    <t>E1.3.1</t>
  </si>
  <si>
    <t>Pump: 6.38l/s, 72kPa, Temp 20-50, water)</t>
  </si>
  <si>
    <t>E1.4</t>
  </si>
  <si>
    <t>Base-mounted Secondary Hot Water Pump (Heat Recovery)</t>
  </si>
  <si>
    <t>E1.4.1</t>
  </si>
  <si>
    <t>Pump: 26.89l/s, 159kPa, Temp 20-50, water)</t>
  </si>
  <si>
    <t>E1.5</t>
  </si>
  <si>
    <t>Base-mounted Primary Hot Water Pump (Heat Pemp)</t>
  </si>
  <si>
    <t>E1.5.1</t>
  </si>
  <si>
    <t>Pump: 26.10l/s, 59kPa, Temp 20-50, water)</t>
  </si>
  <si>
    <t>E1.6</t>
  </si>
  <si>
    <t>Installation of Pumps</t>
  </si>
  <si>
    <t>E1.6.1</t>
  </si>
  <si>
    <t>Anti-vibration mountings per pump</t>
  </si>
  <si>
    <t>E1.6.2</t>
  </si>
  <si>
    <t>Installation of Pumps (Labour Only)</t>
  </si>
  <si>
    <t>E1.6.3</t>
  </si>
  <si>
    <t>Chilled/Hot water pipe connections (Labour only)</t>
  </si>
  <si>
    <t>E1.6.4</t>
  </si>
  <si>
    <t>Electrical Connection of Pump and E-stop (Labour Only)</t>
  </si>
  <si>
    <t>E1.6.5</t>
  </si>
  <si>
    <t>Balancing and Commissioning of Pump</t>
  </si>
  <si>
    <t>E1.6.6</t>
  </si>
  <si>
    <t>Stainless Steel Drip Tray (Supply and Install)</t>
  </si>
  <si>
    <t>E1.6.7</t>
  </si>
  <si>
    <t>Driptray Connection to nearest Full-bore Drain (Including material and Labour)</t>
  </si>
  <si>
    <t>F</t>
  </si>
  <si>
    <t>Hot Water Storage Tank</t>
  </si>
  <si>
    <t>F1</t>
  </si>
  <si>
    <t>Hot water tank including insulation</t>
  </si>
  <si>
    <t>F1.1</t>
  </si>
  <si>
    <t>40000L</t>
  </si>
  <si>
    <t>G</t>
  </si>
  <si>
    <t>Air Control</t>
  </si>
  <si>
    <t>G1</t>
  </si>
  <si>
    <t>Motorised Balancing damper c/w 24 V Actuator, supply and installed</t>
  </si>
  <si>
    <t>G1.1</t>
  </si>
  <si>
    <t>Motorised Balancing Dampers</t>
  </si>
  <si>
    <t>G1.1.1</t>
  </si>
  <si>
    <t>500 x 1200, motorised c/w 24V motor</t>
  </si>
  <si>
    <t>G1.1.2</t>
  </si>
  <si>
    <t>600 x 1300, motorised c/w 24V motor</t>
  </si>
  <si>
    <t>G1.1.3</t>
  </si>
  <si>
    <t>900 x 1300, motorised c/w 24V motor</t>
  </si>
  <si>
    <t>G1.1.4</t>
  </si>
  <si>
    <t>1000 x 1450, motorised c/w 24V motor</t>
  </si>
  <si>
    <t>G1.1.5</t>
  </si>
  <si>
    <t>1200 x 1650, motorised c/w 24V motor</t>
  </si>
  <si>
    <t>H</t>
  </si>
  <si>
    <t>Variable Speed Drives</t>
  </si>
  <si>
    <t>H1</t>
  </si>
  <si>
    <t>VSD - 1.1 kW</t>
  </si>
  <si>
    <t>H2</t>
  </si>
  <si>
    <t>VSD - 3 kW</t>
  </si>
  <si>
    <t>H3</t>
  </si>
  <si>
    <t>VSD - 7.5 kW</t>
  </si>
  <si>
    <t>H4</t>
  </si>
  <si>
    <t>VSD - 11 kW</t>
  </si>
  <si>
    <t>I</t>
  </si>
  <si>
    <t>CW Ceiling Cassettes</t>
  </si>
  <si>
    <t>I1</t>
  </si>
  <si>
    <t>4-Pipe for chilled water cooling coils and hot water heating coils, complete with accessories,</t>
  </si>
  <si>
    <t>wall-mounted controller, condensate piping, supplied, installed, tested and commissioned.</t>
  </si>
  <si>
    <t>I1.1</t>
  </si>
  <si>
    <t>10,0 kW (Nominal Cooling) and 6,7 kW (Nominal heating), 4-way blow</t>
  </si>
  <si>
    <t>I1.2</t>
  </si>
  <si>
    <t>4,0 kW (Nominal Cooling) and 3,0 kW (Nominal heating), 4-way blow</t>
  </si>
  <si>
    <t>I1.3</t>
  </si>
  <si>
    <t>8,0 kW (Nominal Cooling) and 5,1 kW (nominal heating), 4-way blow</t>
  </si>
  <si>
    <t>J1</t>
  </si>
  <si>
    <t>Thermal Energy Storage Tanks</t>
  </si>
  <si>
    <t>J1.1</t>
  </si>
  <si>
    <t>Ice storage tanks as per the Specification document - double inlet, double outlet type</t>
  </si>
  <si>
    <t>J1.2</t>
  </si>
  <si>
    <t>Ice storage tanks as per the Specification document - single inlet, single outlet type</t>
  </si>
  <si>
    <t>Constant Volume Air Terminals</t>
  </si>
  <si>
    <t>Weather Louvres</t>
  </si>
  <si>
    <t>500 x 1200, Natural Anodised</t>
  </si>
  <si>
    <t>600 x 1300, Natural Anodised</t>
  </si>
  <si>
    <t>900 x 1300, Natural Anodised</t>
  </si>
  <si>
    <t>A1.4</t>
  </si>
  <si>
    <t>1000 x 1450, Natural Anodised</t>
  </si>
  <si>
    <t>A1.5</t>
  </si>
  <si>
    <t>1200 x 1650, Natural Anodised</t>
  </si>
  <si>
    <t>VRF Heat Recovery Air-conditioning Units</t>
  </si>
  <si>
    <t>Indoor Units</t>
  </si>
  <si>
    <t>VRF Heat recovery type indoor Air-conditioning  units, to specification, tested and installed. Including all necessary refrigerant piping including thermal insulation , trunking, final electrical connections between isolator and indoor unit, p-trap condensate outlets, mounting accessories and supply air sound  attenuators (for hide away units). All Indoor units must be equipped with Electronic expansion valves and fitted with ECcontrolled supply air fans, and wall-mounted controllers. (Samsung, Daikin or other approved)</t>
  </si>
  <si>
    <t>The Quantity represents the total number of mechanical equipment items for a particular type, sub-type and size.</t>
  </si>
  <si>
    <t>The tendered rates for each item shall include full compensation for any costs, work or materials required to provide and install each piece of mechanical equipment, as specified and approved by the Engineer.</t>
  </si>
  <si>
    <t xml:space="preserve">Length of refrigerant piping measured is only the linear meters between indoor unit and refrigerant controller box (not the sum of the liquid and suction line).  </t>
  </si>
  <si>
    <t>Office 1 - One-way blow ceiling cassette (AC02)</t>
  </si>
  <si>
    <t xml:space="preserve">2.8 kW (Nominal Cooling) inclusive of 18m refrigerant </t>
  </si>
  <si>
    <t>piping and accessories</t>
  </si>
  <si>
    <t>Office 2 - Four-way blow ceiling cassette (AC04)</t>
  </si>
  <si>
    <t xml:space="preserve">4.5 kW (Nominal Cooling) inclusive of 24m refrigerant </t>
  </si>
  <si>
    <t>Office 3 - One-way blow ceiling cassette (AC02)</t>
  </si>
  <si>
    <t xml:space="preserve">2.8 kW (Nominal Cooling) inclusive of 3m refrigerant </t>
  </si>
  <si>
    <t>Office 4 - One-way blow ceiling cassette (AC02)</t>
  </si>
  <si>
    <t xml:space="preserve">2.8 kW (Nominal Cooling) inclusive of 7m refrigerant </t>
  </si>
  <si>
    <t>Office 5 - One-way blow ceiling cassette (AC02)</t>
  </si>
  <si>
    <t xml:space="preserve">2.8 kW (Nominal Cooling) inclusive of 13m refrigerant </t>
  </si>
  <si>
    <t>A1.6</t>
  </si>
  <si>
    <t>Office 6 - One-way blow ceiling cassette (AC02)</t>
  </si>
  <si>
    <t xml:space="preserve">2.8 kW (Nominal Cooling) inclusive of 17m refrigerant </t>
  </si>
  <si>
    <t>A1.7</t>
  </si>
  <si>
    <t>Coffee pause room (AC03) - One-way blow cassette</t>
  </si>
  <si>
    <t xml:space="preserve">3.6 kW (Nominal Cooling) inclusive of 11m refrigerant </t>
  </si>
  <si>
    <t>A1.8</t>
  </si>
  <si>
    <t>Meeting Room 2 (AC04) - Four-way ceiling cassette</t>
  </si>
  <si>
    <t xml:space="preserve">4.5 kW (Nominal Cooling) inclusive of 7m refrigerant </t>
  </si>
  <si>
    <t>A1.9</t>
  </si>
  <si>
    <t>Meeting Room 1 (AC05) - Four-way ceiling cassette</t>
  </si>
  <si>
    <t>7.1 kW (Nominal Cooling) inclusive of 3m refrigerant</t>
  </si>
  <si>
    <t>A1.10</t>
  </si>
  <si>
    <t>Reception (AC01) - One-way ceiling cassette</t>
  </si>
  <si>
    <t xml:space="preserve">2.2 kW (Nominal Cooling) inclusive of 8m refrigerant </t>
  </si>
  <si>
    <t>Condensing unit</t>
  </si>
  <si>
    <t>VRF heat recovery air cooled condensing units inclusive of drain pans and accessories to specification, tested and installed. Including all necessary refrigerant piping including thermal insulation ,trunking, final electrical connections between isolator and outdoor unit all to ensure a fully functional system as described. (Samsung, Daikin or other approved).</t>
  </si>
  <si>
    <r>
      <t xml:space="preserve">Length of refrigerant piping measured is only the linear meters between outdoor unit and refrigerant controller box. </t>
    </r>
    <r>
      <rPr>
        <b/>
        <i/>
        <sz val="10"/>
        <rFont val="Calibri"/>
        <family val="2"/>
        <scheme val="minor"/>
      </rPr>
      <t>Allow for galvanised trunking - pipes are exposed between outdoor unit and first refrigerant control box.</t>
    </r>
  </si>
  <si>
    <t>Outdoor Unit (ODU01) : Heat Recovery VRF</t>
  </si>
  <si>
    <t xml:space="preserve">33.6 kW (Nominal Capacity) inclusive of 39m refrigerant piping </t>
  </si>
  <si>
    <t>and accessories</t>
  </si>
  <si>
    <t>Refrigerant Controller units (MCU or BS/BC box)</t>
  </si>
  <si>
    <t>Including all accessories, fittings, installation, etc. to ensure a fully functioning system as per the specifications and relevant standards.</t>
  </si>
  <si>
    <t>4 Port Controller (MCU01)</t>
  </si>
  <si>
    <t>A3.2</t>
  </si>
  <si>
    <t>6 Port Controller (MCU02)</t>
  </si>
  <si>
    <t>Refrigerant Pipe Y-joints</t>
  </si>
  <si>
    <t>3 Y-joints to branch refrigerant controller units</t>
  </si>
  <si>
    <t xml:space="preserve">uPVC piping and fittings </t>
  </si>
  <si>
    <t xml:space="preserve">Ø25 mm </t>
  </si>
  <si>
    <t>A5.2</t>
  </si>
  <si>
    <t>Ø50 mm</t>
  </si>
  <si>
    <t>B1.1.2.1</t>
  </si>
  <si>
    <t>B1.2</t>
  </si>
  <si>
    <t>B1.2.1</t>
  </si>
  <si>
    <t>B1.2.6</t>
  </si>
  <si>
    <t>B1.2.6.1</t>
  </si>
  <si>
    <t>B1.3</t>
  </si>
  <si>
    <t>B1.3.1</t>
  </si>
  <si>
    <t>Fan Installation</t>
  </si>
  <si>
    <t>Axial Flow Fan</t>
  </si>
  <si>
    <t xml:space="preserve">Dia 560, 1400L/s @ 300Pa </t>
  </si>
  <si>
    <t>C1.2</t>
  </si>
  <si>
    <t>Fan mounting Feet</t>
  </si>
  <si>
    <t>C1.3</t>
  </si>
  <si>
    <t>Flanges</t>
  </si>
  <si>
    <t>C1.4</t>
  </si>
  <si>
    <t>AVM's</t>
  </si>
  <si>
    <t>C1.5</t>
  </si>
  <si>
    <t>Support Frame</t>
  </si>
  <si>
    <t>Electrical Distribution System</t>
  </si>
  <si>
    <t>Electrical Connection of Axial Flow Fan</t>
  </si>
  <si>
    <t xml:space="preserve">Flexible canvas connections between equipment and duct installations </t>
  </si>
  <si>
    <t>Axial Flow Fans</t>
  </si>
  <si>
    <t>Sound Attenuators for Fans</t>
  </si>
  <si>
    <t>Dia 560 x 1.5D, POD</t>
  </si>
  <si>
    <t>Fresh Air Grille</t>
  </si>
  <si>
    <t>Supply air Disc Valves, Dia 200, dia 200 Neck</t>
  </si>
  <si>
    <t>Two Year's Maintenance (quarterly full services of all equipment)</t>
  </si>
  <si>
    <t>PRICING SUBMISSION</t>
  </si>
  <si>
    <t>RFP NO:</t>
  </si>
  <si>
    <t>RFP NAME:</t>
  </si>
  <si>
    <t>BIDDER NAME</t>
  </si>
  <si>
    <t xml:space="preserve">Intructions: </t>
  </si>
  <si>
    <t>Kindly furnish comprehensive pricing details in accordance with the outlined Bill of Quantity in Annexure D. It is imperative that the provided pricing strictly adheres to the 
Pricing Schedule. Any deviation from this guideline will lead to disqualification, as it could 
render the bid non-responsive</t>
  </si>
  <si>
    <t>All tendered amounts must include Preliminaries and Generals (P&amp;G)</t>
  </si>
  <si>
    <t>Procurement and installation of an HVAC system and replacement of the BMS System at the CSIR ICC for a period of three (3) years</t>
  </si>
  <si>
    <t>Provisional Amounts (Profit and attendance included in PC amounts @5%)</t>
  </si>
  <si>
    <t>Sub Total A (excluding VAT and Contingencies)</t>
  </si>
  <si>
    <t>Sub Total B (Including contingencies)</t>
  </si>
  <si>
    <t>Sub Total C (Including Contingencies and CSGD)</t>
  </si>
  <si>
    <t>Value added Tax at 15%</t>
  </si>
  <si>
    <t>Total amount of tender carried forward to form of offer and acceptance</t>
  </si>
  <si>
    <t>CSGD @ (0.25%) of Sub total B</t>
  </si>
  <si>
    <t>RFP NO. 9501.1/16/09/2025</t>
  </si>
  <si>
    <t xml:space="preserve">RFP Number </t>
  </si>
  <si>
    <t xml:space="preserve">Summary </t>
  </si>
  <si>
    <r>
      <t xml:space="preserve">Project contingencies at </t>
    </r>
    <r>
      <rPr>
        <b/>
        <sz val="11"/>
        <rFont val="Arial"/>
        <family val="2"/>
      </rPr>
      <t>20%</t>
    </r>
  </si>
  <si>
    <t>Piping and Fitting</t>
  </si>
  <si>
    <t xml:space="preserve">RFP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</si>
</sst>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0.00_-;\-&quot;R&quot;* #,##0.00_-;_-&quot;R&quot;* &quot;-&quot;??_-;_-@_-"/>
    <numFmt numFmtId="43" formatCode="_-* #,##0.00_-;\-* #,##0.00_-;_-* &quot;-&quot;??_-;_-@_-"/>
    <numFmt numFmtId="164" formatCode="_ &quot;R&quot;\ * #,##0.00_ ;_ &quot;R&quot;\ * \-#,##0.00_ ;_ &quot;R&quot;\ * &quot;-&quot;??_ ;_ @_ "/>
    <numFmt numFmtId="165" formatCode="_ * #,##0.00_ ;_ * \-#,##0.00_ ;_ * \-??_ ;_ @_ "/>
    <numFmt numFmtId="166" formatCode="0.0"/>
    <numFmt numFmtId="167" formatCode="_ [$R-1C09]\ * #,##0.00_ ;_ [$R-1C09]\ * \-#,##0.00_ ;_ [$R-1C09]\ * &quot;-&quot;??_ ;_ @_ "/>
    <numFmt numFmtId="168" formatCode="_ * #,##0.00_ ;_ * \-#,##0.00_ ;_ * &quot;-&quot;??_ ;_ @_ "/>
    <numFmt numFmtId="169" formatCode="[$R-1C09]\ #,##0.00;[Red][$R-1C09]\ \-#,##0.00"/>
    <numFmt numFmtId="170" formatCode="&quot;R&quot;#,##0.00"/>
    <numFmt numFmtId="171" formatCode="&quot;R&quot;\ #,##0.00"/>
    <numFmt numFmtId="172" formatCode="_-[$R-1C09]* #,##0.00_-;\-[$R-1C09]* #,##0.00_-;_-[$R-1C09]* &quot;-&quot;??_-;_-@_-"/>
    <numFmt numFmtId="173" formatCode="&quot;R&quot;#,##0.00;[Red]&quot;R&quot;#,##0.00"/>
  </numFmts>
  <fonts count="6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font>
    <font>
      <sz val="11"/>
      <color indexed="8"/>
      <name val="Calibri"/>
      <family val="2"/>
      <charset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indexed="12"/>
      <name val="돋움"/>
      <family val="3"/>
      <charset val="129"/>
    </font>
    <font>
      <u/>
      <sz val="10"/>
      <color indexed="12"/>
      <name val="Arial"/>
      <family val="2"/>
    </font>
    <font>
      <sz val="11"/>
      <color indexed="8"/>
      <name val="Calibri"/>
      <family val="2"/>
    </font>
    <font>
      <b/>
      <sz val="11"/>
      <name val="Calibri"/>
      <family val="2"/>
      <scheme val="minor"/>
    </font>
    <font>
      <sz val="12"/>
      <color indexed="8"/>
      <name val="Verdana"/>
      <family val="2"/>
    </font>
    <font>
      <sz val="10"/>
      <name val="Calibri"/>
      <family val="2"/>
      <scheme val="minor"/>
    </font>
    <font>
      <b/>
      <sz val="10"/>
      <name val="Calibri"/>
      <family val="2"/>
      <scheme val="minor"/>
    </font>
    <font>
      <sz val="10"/>
      <color theme="1"/>
      <name val="Calibri"/>
      <family val="2"/>
      <scheme val="minor"/>
    </font>
    <font>
      <b/>
      <i/>
      <sz val="10"/>
      <name val="Calibri"/>
      <family val="2"/>
      <scheme val="minor"/>
    </font>
    <font>
      <u/>
      <sz val="11"/>
      <color theme="10"/>
      <name val="Calibri"/>
      <family val="2"/>
      <scheme val="minor"/>
    </font>
    <font>
      <sz val="10"/>
      <color rgb="FFFF0000"/>
      <name val="Calibri"/>
      <family val="2"/>
      <scheme val="minor"/>
    </font>
    <font>
      <sz val="11"/>
      <color rgb="FF9C6500"/>
      <name val="Calibri"/>
      <family val="2"/>
      <scheme val="minor"/>
    </font>
    <font>
      <sz val="10"/>
      <name val="Helv"/>
    </font>
    <font>
      <b/>
      <u/>
      <sz val="10"/>
      <name val="Calibri"/>
      <family val="2"/>
    </font>
    <font>
      <b/>
      <u/>
      <sz val="10"/>
      <name val="Calibri"/>
      <family val="2"/>
      <scheme val="minor"/>
    </font>
    <font>
      <b/>
      <u/>
      <sz val="11"/>
      <name val="Calibri"/>
      <family val="2"/>
      <scheme val="minor"/>
    </font>
    <font>
      <sz val="8"/>
      <name val="Arial"/>
      <family val="2"/>
    </font>
    <font>
      <u/>
      <sz val="10"/>
      <name val="Calibri"/>
      <family val="2"/>
      <scheme val="minor"/>
    </font>
    <font>
      <i/>
      <sz val="10"/>
      <name val="Calibri"/>
      <family val="2"/>
      <scheme val="minor"/>
    </font>
    <font>
      <sz val="12"/>
      <name val="Calibri"/>
      <family val="2"/>
      <scheme val="minor"/>
    </font>
    <font>
      <i/>
      <sz val="9"/>
      <name val="Calibri"/>
      <family val="2"/>
    </font>
    <font>
      <sz val="10"/>
      <color rgb="FFFF0000"/>
      <name val="Arial"/>
      <family val="2"/>
    </font>
    <font>
      <sz val="10"/>
      <color theme="1"/>
      <name val="Arial"/>
      <family val="2"/>
    </font>
    <font>
      <b/>
      <sz val="16"/>
      <name val="Arial"/>
      <family val="2"/>
    </font>
    <font>
      <b/>
      <sz val="12"/>
      <color theme="0"/>
      <name val="Arial"/>
      <family val="2"/>
    </font>
    <font>
      <sz val="12"/>
      <name val="Arial"/>
      <family val="2"/>
    </font>
    <font>
      <b/>
      <sz val="10"/>
      <color rgb="FF000000"/>
      <name val="Arial"/>
      <family val="2"/>
    </font>
    <font>
      <sz val="11"/>
      <name val="Arial"/>
      <family val="2"/>
    </font>
    <font>
      <sz val="11"/>
      <name val="Calibri"/>
      <family val="2"/>
      <scheme val="minor"/>
    </font>
    <font>
      <sz val="11"/>
      <color rgb="FF000000"/>
      <name val="Calibri"/>
      <family val="2"/>
      <scheme val="minor"/>
    </font>
    <font>
      <b/>
      <sz val="11"/>
      <name val="Arial"/>
      <family val="2"/>
    </font>
    <font>
      <b/>
      <u/>
      <sz val="11"/>
      <name val="Arial"/>
      <family val="2"/>
    </font>
    <font>
      <u/>
      <sz val="11"/>
      <name val="Arial"/>
      <family val="2"/>
    </font>
    <font>
      <b/>
      <u/>
      <sz val="11"/>
      <name val="Calibri"/>
      <family val="2"/>
    </font>
    <font>
      <sz val="11"/>
      <name val="Calibri"/>
      <family val="2"/>
    </font>
    <font>
      <b/>
      <sz val="11"/>
      <name val="Calibri"/>
      <family val="2"/>
    </font>
    <font>
      <b/>
      <sz val="10"/>
      <name val="Calibri"/>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EEECE1"/>
        <bgColor rgb="FF000000"/>
      </patternFill>
    </fill>
    <fill>
      <patternFill patternType="solid">
        <fgColor theme="4" tint="-0.499984740745262"/>
        <bgColor rgb="FF000000"/>
      </patternFill>
    </fill>
    <fill>
      <patternFill patternType="solid">
        <fgColor theme="4" tint="0.79998168889431442"/>
        <bgColor rgb="FF000000"/>
      </patternFill>
    </fill>
    <fill>
      <patternFill patternType="solid">
        <fgColor rgb="FFFFFFFF"/>
        <bgColor rgb="FFFFFFFF"/>
      </patternFill>
    </fill>
    <fill>
      <patternFill patternType="solid">
        <fgColor theme="4"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auto="1"/>
      </bottom>
      <diagonal/>
    </border>
    <border>
      <left style="thin">
        <color auto="1"/>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147">
    <xf numFmtId="0" fontId="0" fillId="0" borderId="0"/>
    <xf numFmtId="44" fontId="6" fillId="0" borderId="0" applyFont="0" applyFill="0" applyBorder="0" applyAlignment="0" applyProtection="0"/>
    <xf numFmtId="9" fontId="6" fillId="0" borderId="0" applyFont="0" applyFill="0" applyBorder="0" applyAlignment="0" applyProtection="0"/>
    <xf numFmtId="0" fontId="8"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5" applyNumberFormat="0" applyAlignment="0" applyProtection="0"/>
    <xf numFmtId="0" fontId="16" fillId="6" borderId="6" applyNumberFormat="0" applyAlignment="0" applyProtection="0"/>
    <xf numFmtId="0" fontId="17" fillId="6" borderId="5" applyNumberFormat="0" applyAlignment="0" applyProtection="0"/>
    <xf numFmtId="0" fontId="18" fillId="0" borderId="7" applyNumberFormat="0" applyFill="0" applyAlignment="0" applyProtection="0"/>
    <xf numFmtId="0" fontId="19" fillId="7" borderId="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3"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3"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3"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3"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3"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4" fontId="5" fillId="0" borderId="0" applyFont="0" applyFill="0" applyBorder="0" applyAlignment="0" applyProtection="0"/>
    <xf numFmtId="0" fontId="6" fillId="0" borderId="0"/>
    <xf numFmtId="0" fontId="6" fillId="0" borderId="0"/>
    <xf numFmtId="43" fontId="5" fillId="0" borderId="0" applyFont="0" applyFill="0" applyBorder="0" applyAlignment="0" applyProtection="0"/>
    <xf numFmtId="0" fontId="6" fillId="0" borderId="0"/>
    <xf numFmtId="0" fontId="6" fillId="0" borderId="0"/>
    <xf numFmtId="165" fontId="6" fillId="0" borderId="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43" fontId="6" fillId="0" borderId="0" applyFont="0" applyFill="0" applyBorder="0" applyAlignment="0" applyProtection="0"/>
    <xf numFmtId="44" fontId="5" fillId="0" borderId="0" applyFont="0" applyFill="0" applyBorder="0" applyAlignment="0" applyProtection="0"/>
    <xf numFmtId="0" fontId="6" fillId="0" borderId="0"/>
    <xf numFmtId="0" fontId="25" fillId="0" borderId="0" applyNumberFormat="0" applyFill="0" applyBorder="0" applyAlignment="0" applyProtection="0">
      <alignment vertical="top"/>
      <protection locked="0"/>
    </xf>
    <xf numFmtId="0" fontId="26" fillId="0" borderId="0"/>
    <xf numFmtId="0" fontId="6" fillId="0" borderId="0"/>
    <xf numFmtId="43" fontId="6" fillId="0" borderId="0" applyFont="0" applyFill="0" applyBorder="0" applyAlignment="0" applyProtection="0"/>
    <xf numFmtId="0" fontId="5" fillId="0" borderId="0"/>
    <xf numFmtId="0" fontId="6" fillId="0" borderId="0"/>
    <xf numFmtId="44" fontId="6" fillId="0" borderId="0" applyFont="0" applyFill="0" applyBorder="0" applyAlignment="0" applyProtection="0"/>
    <xf numFmtId="0" fontId="6" fillId="0" borderId="0"/>
    <xf numFmtId="0" fontId="28" fillId="0" borderId="0" applyNumberFormat="0" applyFill="0" applyBorder="0" applyProtection="0">
      <alignment vertical="top" wrapText="1"/>
    </xf>
    <xf numFmtId="0" fontId="6" fillId="0" borderId="0"/>
    <xf numFmtId="44" fontId="6" fillId="0" borderId="0" applyFont="0" applyFill="0" applyBorder="0" applyAlignment="0" applyProtection="0"/>
    <xf numFmtId="44" fontId="5" fillId="0" borderId="0" applyFont="0" applyFill="0" applyBorder="0" applyAlignment="0" applyProtection="0"/>
    <xf numFmtId="0" fontId="6" fillId="0" borderId="0">
      <alignment wrapText="1"/>
    </xf>
    <xf numFmtId="43" fontId="6" fillId="0" borderId="0" applyFont="0" applyFill="0" applyBorder="0" applyAlignment="0" applyProtection="0">
      <alignment wrapText="1"/>
    </xf>
    <xf numFmtId="44"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5"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43" fontId="6" fillId="0" borderId="0" applyFont="0" applyFill="0" applyBorder="0" applyAlignment="0" applyProtection="0">
      <alignment wrapText="1"/>
    </xf>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8" borderId="9" applyNumberFormat="0" applyFont="0" applyAlignment="0" applyProtection="0"/>
    <xf numFmtId="0" fontId="35"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166" fontId="36" fillId="0" borderId="0"/>
    <xf numFmtId="44" fontId="6" fillId="0" borderId="0" applyFont="0" applyFill="0" applyBorder="0" applyAlignment="0" applyProtection="0"/>
    <xf numFmtId="0" fontId="6" fillId="0" borderId="0"/>
    <xf numFmtId="0" fontId="6" fillId="0" borderId="0"/>
    <xf numFmtId="0" fontId="33" fillId="0" borderId="0" applyNumberFormat="0" applyFill="0" applyBorder="0" applyAlignment="0" applyProtection="0"/>
    <xf numFmtId="44" fontId="5"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43" fontId="3" fillId="0" borderId="0" applyFont="0" applyFill="0" applyBorder="0" applyAlignment="0" applyProtection="0"/>
    <xf numFmtId="0" fontId="6" fillId="0" borderId="0"/>
    <xf numFmtId="3" fontId="6" fillId="0" borderId="0" applyFont="0" applyFill="0" applyBorder="0" applyAlignment="0" applyProtection="0"/>
    <xf numFmtId="44" fontId="6"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0" fontId="2" fillId="0" borderId="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alignment wrapText="1"/>
    </xf>
    <xf numFmtId="44"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alignment wrapText="1"/>
    </xf>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8" borderId="9" applyNumberFormat="0" applyFont="0" applyAlignment="0" applyProtection="0"/>
    <xf numFmtId="44" fontId="6" fillId="0" borderId="0" applyFont="0" applyFill="0" applyBorder="0" applyAlignment="0" applyProtection="0"/>
    <xf numFmtId="44"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0" fontId="36" fillId="0" borderId="0"/>
    <xf numFmtId="3" fontId="6" fillId="0" borderId="0" applyFont="0" applyFill="0" applyBorder="0" applyAlignment="0" applyProtection="0"/>
    <xf numFmtId="0" fontId="6" fillId="0" borderId="0"/>
    <xf numFmtId="0" fontId="6" fillId="0" borderId="0"/>
    <xf numFmtId="0" fontId="6" fillId="0" borderId="0"/>
    <xf numFmtId="0" fontId="1" fillId="0" borderId="0"/>
  </cellStyleXfs>
  <cellXfs count="223">
    <xf numFmtId="0" fontId="0" fillId="0" borderId="0" xfId="0"/>
    <xf numFmtId="0" fontId="29" fillId="35" borderId="1" xfId="0" applyFont="1" applyFill="1" applyBorder="1" applyProtection="1">
      <protection hidden="1"/>
    </xf>
    <xf numFmtId="0" fontId="7" fillId="35" borderId="1" xfId="51" applyFont="1" applyFill="1" applyBorder="1" applyAlignment="1" applyProtection="1">
      <alignment horizontal="left" vertical="top" wrapText="1" indent="1"/>
      <protection hidden="1"/>
    </xf>
    <xf numFmtId="0" fontId="7" fillId="35" borderId="1" xfId="51" applyFont="1" applyFill="1" applyBorder="1" applyAlignment="1" applyProtection="1">
      <alignment horizontal="center" vertical="top" wrapText="1"/>
      <protection hidden="1"/>
    </xf>
    <xf numFmtId="2" fontId="29" fillId="35" borderId="1" xfId="0" applyNumberFormat="1" applyFont="1" applyFill="1" applyBorder="1" applyAlignment="1" applyProtection="1">
      <alignment horizontal="center" vertical="center"/>
      <protection hidden="1"/>
    </xf>
    <xf numFmtId="44" fontId="29" fillId="35" borderId="1" xfId="1" applyFont="1" applyFill="1" applyBorder="1" applyAlignment="1" applyProtection="1">
      <alignment horizontal="center" vertical="center"/>
      <protection hidden="1"/>
    </xf>
    <xf numFmtId="44" fontId="30" fillId="35" borderId="1" xfId="1" applyFont="1" applyFill="1" applyBorder="1" applyAlignment="1" applyProtection="1">
      <alignment horizontal="center" vertical="center"/>
      <protection hidden="1"/>
    </xf>
    <xf numFmtId="0" fontId="34" fillId="35" borderId="1" xfId="42" applyFont="1" applyFill="1" applyBorder="1" applyAlignment="1">
      <alignment horizontal="center" vertical="center"/>
    </xf>
    <xf numFmtId="49" fontId="29" fillId="35" borderId="1" xfId="0" applyNumberFormat="1" applyFont="1" applyFill="1" applyBorder="1" applyAlignment="1">
      <alignment wrapText="1"/>
    </xf>
    <xf numFmtId="173" fontId="46" fillId="35" borderId="0" xfId="0" applyNumberFormat="1" applyFont="1" applyFill="1" applyAlignment="1">
      <alignment vertical="center"/>
    </xf>
    <xf numFmtId="0" fontId="46" fillId="35" borderId="0" xfId="0" applyFont="1" applyFill="1" applyAlignment="1">
      <alignment vertical="center"/>
    </xf>
    <xf numFmtId="0" fontId="6" fillId="36" borderId="16" xfId="0" applyFont="1" applyFill="1" applyBorder="1"/>
    <xf numFmtId="0" fontId="6" fillId="36" borderId="0" xfId="0" applyFont="1" applyFill="1"/>
    <xf numFmtId="0" fontId="6" fillId="36" borderId="17" xfId="0" applyFont="1" applyFill="1" applyBorder="1"/>
    <xf numFmtId="0" fontId="47" fillId="36" borderId="16" xfId="0" applyFont="1" applyFill="1" applyBorder="1" applyAlignment="1">
      <alignment vertical="center"/>
    </xf>
    <xf numFmtId="0" fontId="6" fillId="36" borderId="0" xfId="0" applyFont="1" applyFill="1" applyAlignment="1">
      <alignment vertical="center"/>
    </xf>
    <xf numFmtId="0" fontId="48" fillId="38" borderId="24" xfId="0" applyFont="1" applyFill="1" applyBorder="1" applyAlignment="1">
      <alignment horizontal="center" vertical="center"/>
    </xf>
    <xf numFmtId="0" fontId="6" fillId="36" borderId="17" xfId="0" applyFont="1" applyFill="1" applyBorder="1" applyAlignment="1">
      <alignment vertical="center"/>
    </xf>
    <xf numFmtId="0" fontId="49" fillId="36" borderId="0" xfId="0" applyFont="1" applyFill="1"/>
    <xf numFmtId="0" fontId="50" fillId="0" borderId="24" xfId="0" applyFont="1" applyBorder="1" applyAlignment="1">
      <alignment horizontal="center" vertical="center" wrapText="1"/>
    </xf>
    <xf numFmtId="0" fontId="49" fillId="39" borderId="24" xfId="0" applyFont="1" applyFill="1" applyBorder="1" applyAlignment="1">
      <alignment horizontal="center" vertical="center" wrapText="1"/>
    </xf>
    <xf numFmtId="0" fontId="46" fillId="35" borderId="0" xfId="0" applyFont="1" applyFill="1" applyAlignment="1">
      <alignment horizontal="center" vertical="center"/>
    </xf>
    <xf numFmtId="0" fontId="46" fillId="35" borderId="0" xfId="0" applyFont="1" applyFill="1" applyAlignment="1">
      <alignment horizontal="left" vertical="center"/>
    </xf>
    <xf numFmtId="0" fontId="51" fillId="35" borderId="0" xfId="0" applyFont="1" applyFill="1" applyAlignment="1" applyProtection="1">
      <alignment vertical="center"/>
      <protection hidden="1"/>
    </xf>
    <xf numFmtId="49" fontId="55" fillId="35" borderId="0" xfId="0" applyNumberFormat="1" applyFont="1" applyFill="1" applyAlignment="1" applyProtection="1">
      <alignment horizontal="left" vertical="center"/>
      <protection hidden="1"/>
    </xf>
    <xf numFmtId="0" fontId="51" fillId="35" borderId="0" xfId="0" applyFont="1" applyFill="1" applyAlignment="1" applyProtection="1">
      <alignment vertical="center" wrapText="1"/>
      <protection hidden="1"/>
    </xf>
    <xf numFmtId="0" fontId="51" fillId="35" borderId="0" xfId="0" applyFont="1" applyFill="1" applyAlignment="1" applyProtection="1">
      <alignment horizontal="center" vertical="center"/>
      <protection hidden="1"/>
    </xf>
    <xf numFmtId="49" fontId="51" fillId="35" borderId="0" xfId="0" applyNumberFormat="1" applyFont="1" applyFill="1" applyAlignment="1" applyProtection="1">
      <alignment horizontal="center" vertical="center"/>
      <protection hidden="1"/>
    </xf>
    <xf numFmtId="44" fontId="51" fillId="35" borderId="0" xfId="1" applyFont="1" applyFill="1" applyAlignment="1" applyProtection="1">
      <alignment vertical="center"/>
      <protection hidden="1"/>
    </xf>
    <xf numFmtId="169" fontId="51" fillId="35" borderId="0" xfId="1" applyNumberFormat="1" applyFont="1" applyFill="1" applyAlignment="1" applyProtection="1">
      <alignment vertical="center"/>
      <protection hidden="1"/>
    </xf>
    <xf numFmtId="43" fontId="51" fillId="35" borderId="0" xfId="41" applyFont="1" applyFill="1" applyAlignment="1" applyProtection="1">
      <alignment vertical="center"/>
      <protection hidden="1"/>
    </xf>
    <xf numFmtId="0" fontId="56" fillId="35" borderId="0" xfId="0" applyFont="1" applyFill="1" applyAlignment="1" applyProtection="1">
      <alignment vertical="center"/>
      <protection hidden="1"/>
    </xf>
    <xf numFmtId="169" fontId="55" fillId="35" borderId="30" xfId="0" applyNumberFormat="1" applyFont="1" applyFill="1" applyBorder="1" applyAlignment="1" applyProtection="1">
      <alignment horizontal="center" vertical="center"/>
      <protection hidden="1"/>
    </xf>
    <xf numFmtId="167" fontId="51" fillId="35" borderId="30" xfId="1" applyNumberFormat="1" applyFont="1" applyFill="1" applyBorder="1" applyAlignment="1" applyProtection="1">
      <alignment vertical="center"/>
      <protection hidden="1"/>
    </xf>
    <xf numFmtId="167" fontId="51" fillId="33" borderId="30" xfId="1" applyNumberFormat="1" applyFont="1" applyFill="1" applyBorder="1" applyAlignment="1" applyProtection="1">
      <alignment vertical="center"/>
      <protection hidden="1"/>
    </xf>
    <xf numFmtId="172" fontId="51" fillId="33" borderId="30" xfId="1" applyNumberFormat="1" applyFont="1" applyFill="1" applyBorder="1" applyAlignment="1" applyProtection="1">
      <alignment vertical="center"/>
      <protection hidden="1"/>
    </xf>
    <xf numFmtId="0" fontId="51" fillId="35" borderId="0" xfId="57" applyFont="1" applyFill="1" applyAlignment="1" applyProtection="1">
      <alignment vertical="center"/>
      <protection hidden="1"/>
    </xf>
    <xf numFmtId="172" fontId="54" fillId="34" borderId="33" xfId="1" applyNumberFormat="1" applyFont="1" applyFill="1" applyBorder="1" applyAlignment="1" applyProtection="1">
      <alignment vertical="center"/>
      <protection hidden="1"/>
    </xf>
    <xf numFmtId="172" fontId="54" fillId="35" borderId="0" xfId="0" applyNumberFormat="1" applyFont="1" applyFill="1" applyAlignment="1" applyProtection="1">
      <alignment vertical="center"/>
      <protection hidden="1"/>
    </xf>
    <xf numFmtId="0" fontId="54" fillId="35" borderId="0" xfId="0" applyFont="1" applyFill="1" applyAlignment="1" applyProtection="1">
      <alignment vertical="center"/>
      <protection hidden="1"/>
    </xf>
    <xf numFmtId="0" fontId="51" fillId="35" borderId="0" xfId="0" applyFont="1" applyFill="1" applyProtection="1">
      <protection hidden="1"/>
    </xf>
    <xf numFmtId="0" fontId="22" fillId="35" borderId="0" xfId="0" applyFont="1" applyFill="1" applyAlignment="1" applyProtection="1">
      <alignment horizontal="center" vertical="center"/>
      <protection hidden="1"/>
    </xf>
    <xf numFmtId="44" fontId="22" fillId="35" borderId="0" xfId="1" applyFont="1" applyFill="1" applyAlignment="1" applyProtection="1">
      <alignment horizontal="center" vertical="center"/>
      <protection hidden="1"/>
    </xf>
    <xf numFmtId="0" fontId="39" fillId="35" borderId="0" xfId="0" applyFont="1" applyFill="1" applyAlignment="1" applyProtection="1">
      <alignment horizontal="center" vertical="center"/>
      <protection hidden="1"/>
    </xf>
    <xf numFmtId="0" fontId="27" fillId="35" borderId="1" xfId="0" applyFont="1" applyFill="1" applyBorder="1" applyProtection="1">
      <protection hidden="1"/>
    </xf>
    <xf numFmtId="0" fontId="57" fillId="35" borderId="1" xfId="51" applyFont="1" applyFill="1" applyBorder="1" applyAlignment="1" applyProtection="1">
      <alignment horizontal="left" vertical="top" wrapText="1" indent="1"/>
      <protection hidden="1"/>
    </xf>
    <xf numFmtId="0" fontId="57" fillId="35" borderId="1" xfId="51" applyFont="1" applyFill="1" applyBorder="1" applyAlignment="1" applyProtection="1">
      <alignment horizontal="center" vertical="top" wrapText="1"/>
      <protection hidden="1"/>
    </xf>
    <xf numFmtId="2" fontId="39" fillId="35" borderId="1" xfId="0" applyNumberFormat="1" applyFont="1" applyFill="1" applyBorder="1" applyAlignment="1" applyProtection="1">
      <alignment horizontal="center" vertical="center"/>
      <protection hidden="1"/>
    </xf>
    <xf numFmtId="44" fontId="39" fillId="35" borderId="1" xfId="1" applyFont="1" applyFill="1" applyBorder="1" applyAlignment="1" applyProtection="1">
      <alignment horizontal="center" vertical="center"/>
      <protection hidden="1"/>
    </xf>
    <xf numFmtId="44" fontId="39" fillId="35" borderId="0" xfId="1" applyFont="1" applyFill="1" applyAlignment="1" applyProtection="1">
      <alignment horizontal="center" vertical="center"/>
      <protection hidden="1"/>
    </xf>
    <xf numFmtId="0" fontId="27" fillId="35" borderId="0" xfId="0" applyFont="1" applyFill="1" applyAlignment="1" applyProtection="1">
      <alignment horizontal="center" vertical="center"/>
      <protection hidden="1"/>
    </xf>
    <xf numFmtId="0" fontId="52" fillId="35" borderId="1" xfId="0" applyFont="1" applyFill="1" applyBorder="1" applyAlignment="1" applyProtection="1">
      <alignment vertical="center"/>
      <protection hidden="1"/>
    </xf>
    <xf numFmtId="0" fontId="58" fillId="35" borderId="1" xfId="51" applyFont="1" applyFill="1" applyBorder="1" applyAlignment="1" applyProtection="1">
      <alignment horizontal="left" vertical="center" wrapText="1"/>
      <protection hidden="1"/>
    </xf>
    <xf numFmtId="0" fontId="58" fillId="35" borderId="1" xfId="51" applyFont="1" applyFill="1" applyBorder="1" applyAlignment="1" applyProtection="1">
      <alignment horizontal="center" vertical="center" wrapText="1"/>
      <protection hidden="1"/>
    </xf>
    <xf numFmtId="2" fontId="52" fillId="35" borderId="1" xfId="0" applyNumberFormat="1" applyFont="1" applyFill="1" applyBorder="1" applyAlignment="1" applyProtection="1">
      <alignment horizontal="center" vertical="center"/>
      <protection hidden="1"/>
    </xf>
    <xf numFmtId="44" fontId="52" fillId="35" borderId="1" xfId="1" applyFont="1" applyFill="1" applyBorder="1" applyAlignment="1" applyProtection="1">
      <alignment horizontal="center" vertical="center"/>
      <protection hidden="1"/>
    </xf>
    <xf numFmtId="44" fontId="27" fillId="35" borderId="1" xfId="1" applyFont="1" applyFill="1" applyBorder="1" applyAlignment="1" applyProtection="1">
      <alignment horizontal="center" vertical="center"/>
      <protection hidden="1"/>
    </xf>
    <xf numFmtId="44" fontId="27" fillId="35" borderId="0" xfId="1" applyFont="1" applyFill="1" applyAlignment="1" applyProtection="1">
      <alignment horizontal="center" vertical="center"/>
      <protection hidden="1"/>
    </xf>
    <xf numFmtId="0" fontId="27" fillId="35" borderId="0" xfId="0" applyFont="1" applyFill="1" applyAlignment="1" applyProtection="1">
      <alignment horizontal="left" vertical="center"/>
      <protection hidden="1"/>
    </xf>
    <xf numFmtId="44" fontId="27" fillId="35" borderId="0" xfId="1" applyFont="1" applyFill="1" applyAlignment="1" applyProtection="1">
      <alignment horizontal="left" vertical="center"/>
      <protection hidden="1"/>
    </xf>
    <xf numFmtId="0" fontId="52" fillId="35" borderId="1" xfId="0" applyFont="1" applyFill="1" applyBorder="1" applyProtection="1">
      <protection hidden="1"/>
    </xf>
    <xf numFmtId="0" fontId="58" fillId="35" borderId="1" xfId="51" applyFont="1" applyFill="1" applyBorder="1" applyAlignment="1" applyProtection="1">
      <alignment horizontal="left" vertical="top" wrapText="1" indent="1"/>
      <protection hidden="1"/>
    </xf>
    <xf numFmtId="0" fontId="58" fillId="35" borderId="1" xfId="51" applyFont="1" applyFill="1" applyBorder="1" applyAlignment="1" applyProtection="1">
      <alignment horizontal="center" vertical="top" wrapText="1"/>
      <protection hidden="1"/>
    </xf>
    <xf numFmtId="0" fontId="51" fillId="35" borderId="0" xfId="57" applyFont="1" applyFill="1" applyProtection="1">
      <protection hidden="1"/>
    </xf>
    <xf numFmtId="9" fontId="51" fillId="35" borderId="0" xfId="0" applyNumberFormat="1" applyFont="1" applyFill="1" applyProtection="1">
      <protection hidden="1"/>
    </xf>
    <xf numFmtId="44" fontId="51" fillId="35" borderId="0" xfId="1" applyFont="1" applyFill="1" applyProtection="1">
      <protection hidden="1"/>
    </xf>
    <xf numFmtId="44" fontId="51" fillId="35" borderId="0" xfId="0" applyNumberFormat="1" applyFont="1" applyFill="1" applyProtection="1">
      <protection hidden="1"/>
    </xf>
    <xf numFmtId="0" fontId="27" fillId="35" borderId="1" xfId="0" applyFont="1" applyFill="1" applyBorder="1" applyAlignment="1" applyProtection="1">
      <alignment vertical="center"/>
      <protection hidden="1"/>
    </xf>
    <xf numFmtId="0" fontId="57" fillId="35" borderId="1" xfId="51" applyFont="1" applyFill="1" applyBorder="1" applyAlignment="1" applyProtection="1">
      <alignment horizontal="left" vertical="center" wrapText="1"/>
      <protection hidden="1"/>
    </xf>
    <xf numFmtId="0" fontId="57" fillId="35" borderId="1" xfId="51" applyFont="1" applyFill="1" applyBorder="1" applyAlignment="1" applyProtection="1">
      <alignment horizontal="center" vertical="center" wrapText="1"/>
      <protection hidden="1"/>
    </xf>
    <xf numFmtId="0" fontId="53" fillId="40" borderId="16" xfId="0" applyFont="1" applyFill="1" applyBorder="1" applyAlignment="1">
      <alignment horizontal="left" vertical="center" wrapText="1"/>
    </xf>
    <xf numFmtId="0" fontId="53" fillId="40" borderId="0" xfId="0" applyFont="1" applyFill="1" applyAlignment="1">
      <alignment horizontal="left" vertical="center" wrapText="1"/>
    </xf>
    <xf numFmtId="0" fontId="52" fillId="40" borderId="16" xfId="0" applyFont="1" applyFill="1" applyBorder="1" applyAlignment="1">
      <alignment horizontal="left" vertical="top" wrapText="1"/>
    </xf>
    <xf numFmtId="0" fontId="52" fillId="40" borderId="0" xfId="0" applyFont="1" applyFill="1" applyAlignment="1">
      <alignment horizontal="left" vertical="top" wrapText="1"/>
    </xf>
    <xf numFmtId="0" fontId="6" fillId="36" borderId="13" xfId="0" applyFont="1" applyFill="1" applyBorder="1" applyAlignment="1">
      <alignment horizontal="center"/>
    </xf>
    <xf numFmtId="0" fontId="6" fillId="36" borderId="14" xfId="0" applyFont="1" applyFill="1" applyBorder="1" applyAlignment="1">
      <alignment horizontal="center"/>
    </xf>
    <xf numFmtId="0" fontId="6" fillId="36" borderId="15" xfId="0" applyFont="1" applyFill="1" applyBorder="1" applyAlignment="1">
      <alignment horizontal="center"/>
    </xf>
    <xf numFmtId="0" fontId="6" fillId="36" borderId="16" xfId="0" applyFont="1" applyFill="1" applyBorder="1" applyAlignment="1">
      <alignment horizontal="center"/>
    </xf>
    <xf numFmtId="0" fontId="6" fillId="36" borderId="0" xfId="0" applyFont="1" applyFill="1" applyAlignment="1">
      <alignment horizontal="center"/>
    </xf>
    <xf numFmtId="0" fontId="6" fillId="36" borderId="17" xfId="0" applyFont="1" applyFill="1" applyBorder="1" applyAlignment="1">
      <alignment horizontal="center"/>
    </xf>
    <xf numFmtId="0" fontId="6" fillId="36" borderId="18" xfId="0" applyFont="1" applyFill="1" applyBorder="1" applyAlignment="1">
      <alignment horizontal="center"/>
    </xf>
    <xf numFmtId="0" fontId="6" fillId="36" borderId="19" xfId="0" applyFont="1" applyFill="1" applyBorder="1" applyAlignment="1">
      <alignment horizontal="center"/>
    </xf>
    <xf numFmtId="0" fontId="6" fillId="36" borderId="20" xfId="0" applyFont="1" applyFill="1" applyBorder="1" applyAlignment="1">
      <alignment horizontal="center"/>
    </xf>
    <xf numFmtId="0" fontId="47" fillId="37" borderId="21" xfId="0" applyFont="1" applyFill="1" applyBorder="1" applyAlignment="1">
      <alignment horizontal="center"/>
    </xf>
    <xf numFmtId="0" fontId="47" fillId="37" borderId="22" xfId="0" applyFont="1" applyFill="1" applyBorder="1" applyAlignment="1">
      <alignment horizontal="center"/>
    </xf>
    <xf numFmtId="0" fontId="47" fillId="37" borderId="23" xfId="0" applyFont="1" applyFill="1" applyBorder="1" applyAlignment="1">
      <alignment horizontal="center"/>
    </xf>
    <xf numFmtId="0" fontId="51" fillId="0" borderId="14" xfId="0" applyFont="1" applyBorder="1"/>
    <xf numFmtId="0" fontId="52" fillId="40" borderId="16" xfId="0" applyFont="1" applyFill="1" applyBorder="1" applyAlignment="1">
      <alignment horizontal="left" vertical="center" wrapText="1"/>
    </xf>
    <xf numFmtId="0" fontId="52" fillId="40" borderId="0" xfId="0" applyFont="1" applyFill="1" applyAlignment="1">
      <alignment horizontal="left" vertical="center" wrapText="1"/>
    </xf>
    <xf numFmtId="0" fontId="51" fillId="35" borderId="29" xfId="57" applyFont="1" applyFill="1" applyBorder="1" applyAlignment="1" applyProtection="1">
      <alignment horizontal="left"/>
      <protection hidden="1"/>
    </xf>
    <xf numFmtId="0" fontId="51" fillId="35" borderId="1" xfId="57" applyFont="1" applyFill="1" applyBorder="1" applyAlignment="1" applyProtection="1">
      <alignment horizontal="left"/>
      <protection hidden="1"/>
    </xf>
    <xf numFmtId="0" fontId="55" fillId="35" borderId="31" xfId="57" applyFont="1" applyFill="1" applyBorder="1" applyAlignment="1" applyProtection="1">
      <alignment horizontal="left" vertical="center" wrapText="1"/>
      <protection hidden="1"/>
    </xf>
    <xf numFmtId="0" fontId="55" fillId="35" borderId="32" xfId="57" applyFont="1" applyFill="1" applyBorder="1" applyAlignment="1" applyProtection="1">
      <alignment horizontal="left" vertical="center" wrapText="1"/>
      <protection hidden="1"/>
    </xf>
    <xf numFmtId="0" fontId="54" fillId="35" borderId="27" xfId="0" applyFont="1" applyFill="1" applyBorder="1" applyAlignment="1" applyProtection="1">
      <alignment horizontal="left" vertical="center" wrapText="1"/>
      <protection hidden="1"/>
    </xf>
    <xf numFmtId="0" fontId="54" fillId="35" borderId="28" xfId="0" applyFont="1" applyFill="1" applyBorder="1" applyAlignment="1" applyProtection="1">
      <alignment horizontal="left" vertical="center" wrapText="1"/>
      <protection hidden="1"/>
    </xf>
    <xf numFmtId="0" fontId="54" fillId="35" borderId="1" xfId="0" applyFont="1" applyFill="1" applyBorder="1" applyAlignment="1" applyProtection="1">
      <alignment horizontal="left" vertical="center" wrapText="1"/>
      <protection hidden="1"/>
    </xf>
    <xf numFmtId="0" fontId="54" fillId="35" borderId="30" xfId="0" applyFont="1" applyFill="1" applyBorder="1" applyAlignment="1" applyProtection="1">
      <alignment horizontal="left" vertical="center" wrapText="1"/>
      <protection hidden="1"/>
    </xf>
    <xf numFmtId="0" fontId="54" fillId="35" borderId="32" xfId="0" applyFont="1" applyFill="1" applyBorder="1" applyAlignment="1" applyProtection="1">
      <alignment horizontal="left" vertical="center" wrapText="1"/>
      <protection hidden="1"/>
    </xf>
    <xf numFmtId="0" fontId="54" fillId="35" borderId="33" xfId="0" applyFont="1" applyFill="1" applyBorder="1" applyAlignment="1" applyProtection="1">
      <alignment horizontal="left" vertical="center" wrapText="1"/>
      <protection hidden="1"/>
    </xf>
    <xf numFmtId="0" fontId="51" fillId="35" borderId="34" xfId="0" applyFont="1" applyFill="1" applyBorder="1" applyAlignment="1" applyProtection="1">
      <alignment vertical="center"/>
      <protection hidden="1"/>
    </xf>
    <xf numFmtId="0" fontId="51" fillId="35" borderId="12" xfId="0" applyFont="1" applyFill="1" applyBorder="1" applyAlignment="1" applyProtection="1">
      <alignment vertical="center"/>
      <protection hidden="1"/>
    </xf>
    <xf numFmtId="0" fontId="51" fillId="35" borderId="25" xfId="0" applyFont="1" applyFill="1" applyBorder="1" applyAlignment="1" applyProtection="1">
      <alignment vertical="center"/>
      <protection hidden="1"/>
    </xf>
    <xf numFmtId="0" fontId="51" fillId="35" borderId="29" xfId="0" applyFont="1" applyFill="1" applyBorder="1" applyAlignment="1" applyProtection="1">
      <alignment horizontal="left"/>
      <protection hidden="1"/>
    </xf>
    <xf numFmtId="0" fontId="51" fillId="35" borderId="1" xfId="0" applyFont="1" applyFill="1" applyBorder="1" applyAlignment="1" applyProtection="1">
      <alignment horizontal="left"/>
      <protection hidden="1"/>
    </xf>
    <xf numFmtId="0" fontId="51" fillId="35" borderId="29" xfId="0" applyFont="1" applyFill="1" applyBorder="1" applyAlignment="1" applyProtection="1">
      <alignment vertical="center"/>
      <protection hidden="1"/>
    </xf>
    <xf numFmtId="0" fontId="51" fillId="35" borderId="1" xfId="0" applyFont="1" applyFill="1" applyBorder="1" applyAlignment="1" applyProtection="1">
      <alignment vertical="center"/>
      <protection hidden="1"/>
    </xf>
    <xf numFmtId="0" fontId="54" fillId="35" borderId="29" xfId="57" applyFont="1" applyFill="1" applyBorder="1" applyAlignment="1" applyProtection="1">
      <alignment horizontal="left"/>
      <protection hidden="1"/>
    </xf>
    <xf numFmtId="0" fontId="54" fillId="35" borderId="1" xfId="57" applyFont="1" applyFill="1" applyBorder="1" applyAlignment="1" applyProtection="1">
      <alignment horizontal="left"/>
      <protection hidden="1"/>
    </xf>
    <xf numFmtId="0" fontId="54" fillId="35" borderId="0" xfId="0" applyFont="1" applyFill="1" applyAlignment="1" applyProtection="1">
      <alignment horizontal="center"/>
      <protection hidden="1"/>
    </xf>
    <xf numFmtId="0" fontId="55" fillId="35" borderId="29" xfId="0" applyFont="1" applyFill="1" applyBorder="1" applyAlignment="1" applyProtection="1">
      <alignment horizontal="center" vertical="center"/>
      <protection hidden="1"/>
    </xf>
    <xf numFmtId="0" fontId="55" fillId="35" borderId="1" xfId="0" applyFont="1" applyFill="1" applyBorder="1" applyAlignment="1" applyProtection="1">
      <alignment horizontal="center" vertical="center"/>
      <protection hidden="1"/>
    </xf>
    <xf numFmtId="0" fontId="20" fillId="35" borderId="0" xfId="0" applyFont="1" applyFill="1" applyAlignment="1" applyProtection="1">
      <alignment horizontal="center" vertical="center"/>
      <protection hidden="1"/>
    </xf>
    <xf numFmtId="44" fontId="22" fillId="33" borderId="11" xfId="1" applyFont="1" applyFill="1" applyBorder="1" applyAlignment="1" applyProtection="1">
      <alignment vertical="center"/>
      <protection hidden="1"/>
    </xf>
    <xf numFmtId="0" fontId="0" fillId="35" borderId="0" xfId="0" applyFill="1" applyAlignment="1" applyProtection="1">
      <alignment vertical="center"/>
      <protection hidden="1"/>
    </xf>
    <xf numFmtId="0" fontId="30" fillId="35" borderId="1" xfId="0" applyFont="1" applyFill="1" applyBorder="1" applyProtection="1">
      <protection hidden="1"/>
    </xf>
    <xf numFmtId="0" fontId="37" fillId="35" borderId="1" xfId="51" applyFont="1" applyFill="1" applyBorder="1" applyAlignment="1" applyProtection="1">
      <alignment horizontal="left" vertical="top" wrapText="1" indent="1"/>
      <protection hidden="1"/>
    </xf>
    <xf numFmtId="0" fontId="37" fillId="35" borderId="1" xfId="51" applyFont="1" applyFill="1" applyBorder="1" applyAlignment="1" applyProtection="1">
      <alignment horizontal="center" vertical="top" wrapText="1"/>
      <protection hidden="1"/>
    </xf>
    <xf numFmtId="2" fontId="38" fillId="35" borderId="1" xfId="0" applyNumberFormat="1" applyFont="1" applyFill="1" applyBorder="1" applyAlignment="1" applyProtection="1">
      <alignment horizontal="center" vertical="center"/>
      <protection hidden="1"/>
    </xf>
    <xf numFmtId="44" fontId="38" fillId="35" borderId="1" xfId="1" applyFont="1" applyFill="1" applyBorder="1" applyAlignment="1" applyProtection="1">
      <alignment horizontal="center" vertical="center"/>
      <protection hidden="1"/>
    </xf>
    <xf numFmtId="0" fontId="44" fillId="35" borderId="1" xfId="51" quotePrefix="1" applyFont="1" applyFill="1" applyBorder="1" applyAlignment="1" applyProtection="1">
      <alignment horizontal="left" vertical="top" wrapText="1" indent="2"/>
      <protection hidden="1"/>
    </xf>
    <xf numFmtId="0" fontId="7" fillId="35" borderId="1" xfId="51" quotePrefix="1" applyFont="1" applyFill="1" applyBorder="1" applyAlignment="1" applyProtection="1">
      <alignment horizontal="left" vertical="top" wrapText="1" indent="2"/>
      <protection hidden="1"/>
    </xf>
    <xf numFmtId="0" fontId="29" fillId="35" borderId="1" xfId="0" applyFont="1" applyFill="1" applyBorder="1" applyAlignment="1" applyProtection="1">
      <alignment vertical="center"/>
      <protection hidden="1"/>
    </xf>
    <xf numFmtId="0" fontId="7" fillId="35" borderId="1" xfId="51" applyFont="1" applyFill="1" applyBorder="1" applyAlignment="1" applyProtection="1">
      <alignment horizontal="center" vertical="center" wrapText="1"/>
      <protection hidden="1"/>
    </xf>
    <xf numFmtId="0" fontId="6" fillId="35" borderId="0" xfId="57" applyFill="1" applyProtection="1">
      <protection hidden="1"/>
    </xf>
    <xf numFmtId="0" fontId="0" fillId="35" borderId="0" xfId="0" applyFill="1" applyProtection="1">
      <protection hidden="1"/>
    </xf>
    <xf numFmtId="44" fontId="0" fillId="35" borderId="0" xfId="0" applyNumberFormat="1" applyFill="1" applyProtection="1">
      <protection hidden="1"/>
    </xf>
    <xf numFmtId="9" fontId="54" fillId="41" borderId="26" xfId="0" applyNumberFormat="1" applyFont="1" applyFill="1" applyBorder="1" applyAlignment="1" applyProtection="1">
      <alignment horizontal="center" vertical="center"/>
      <protection hidden="1"/>
    </xf>
    <xf numFmtId="9" fontId="54" fillId="41" borderId="27" xfId="0" applyNumberFormat="1" applyFont="1" applyFill="1" applyBorder="1" applyAlignment="1" applyProtection="1">
      <alignment horizontal="center" vertical="center"/>
      <protection hidden="1"/>
    </xf>
    <xf numFmtId="169" fontId="54" fillId="41" borderId="28" xfId="0" applyNumberFormat="1" applyFont="1" applyFill="1" applyBorder="1" applyAlignment="1" applyProtection="1">
      <alignment horizontal="center" vertical="center"/>
      <protection hidden="1"/>
    </xf>
    <xf numFmtId="0" fontId="59" fillId="41" borderId="1" xfId="51" applyFont="1" applyFill="1" applyBorder="1" applyAlignment="1" applyProtection="1">
      <alignment horizontal="left" vertical="center" wrapText="1"/>
      <protection hidden="1"/>
    </xf>
    <xf numFmtId="0" fontId="38" fillId="35" borderId="1" xfId="0" applyFont="1" applyFill="1" applyBorder="1" applyAlignment="1">
      <alignment horizontal="left" vertical="center"/>
    </xf>
    <xf numFmtId="1" fontId="29" fillId="35" borderId="1" xfId="0" applyNumberFormat="1" applyFont="1" applyFill="1" applyBorder="1" applyAlignment="1" applyProtection="1">
      <alignment horizontal="center" vertical="center"/>
      <protection hidden="1"/>
    </xf>
    <xf numFmtId="0" fontId="42" fillId="35" borderId="1" xfId="0" applyFont="1" applyFill="1" applyBorder="1" applyAlignment="1">
      <alignment horizontal="left" vertical="center" wrapText="1"/>
    </xf>
    <xf numFmtId="0" fontId="41" fillId="35" borderId="1" xfId="0" applyFont="1" applyFill="1" applyBorder="1" applyAlignment="1">
      <alignment horizontal="left" vertical="center"/>
    </xf>
    <xf numFmtId="0" fontId="7" fillId="35" borderId="1" xfId="51" applyFont="1" applyFill="1" applyBorder="1" applyAlignment="1" applyProtection="1">
      <alignment horizontal="left" vertical="top" wrapText="1"/>
      <protection hidden="1"/>
    </xf>
    <xf numFmtId="44" fontId="6" fillId="35" borderId="0" xfId="1" applyFill="1" applyProtection="1">
      <protection hidden="1"/>
    </xf>
    <xf numFmtId="44" fontId="0" fillId="35" borderId="0" xfId="1" applyFont="1" applyFill="1" applyProtection="1">
      <protection hidden="1"/>
    </xf>
    <xf numFmtId="0" fontId="60" fillId="35" borderId="1" xfId="51" applyFont="1" applyFill="1" applyBorder="1" applyAlignment="1">
      <alignment horizontal="center" vertical="top" wrapText="1"/>
    </xf>
    <xf numFmtId="0" fontId="7" fillId="35" borderId="1" xfId="51" applyFont="1" applyFill="1" applyBorder="1" applyAlignment="1">
      <alignment horizontal="center" vertical="top" wrapText="1"/>
    </xf>
    <xf numFmtId="49" fontId="29" fillId="35" borderId="1" xfId="0" applyNumberFormat="1" applyFont="1" applyFill="1" applyBorder="1" applyAlignment="1">
      <alignment horizontal="left" vertical="center"/>
    </xf>
    <xf numFmtId="0" fontId="7" fillId="35" borderId="1" xfId="51" applyFont="1" applyFill="1" applyBorder="1" applyAlignment="1">
      <alignment horizontal="center" vertical="center" wrapText="1"/>
    </xf>
    <xf numFmtId="0" fontId="6" fillId="35" borderId="0" xfId="57" applyFont="1" applyFill="1" applyProtection="1">
      <protection hidden="1"/>
    </xf>
    <xf numFmtId="0" fontId="6" fillId="35" borderId="0" xfId="0" applyFont="1" applyFill="1" applyProtection="1">
      <protection hidden="1"/>
    </xf>
    <xf numFmtId="0" fontId="30" fillId="35" borderId="0" xfId="0" applyFont="1" applyFill="1" applyAlignment="1" applyProtection="1">
      <alignment horizontal="center" vertical="center"/>
      <protection hidden="1"/>
    </xf>
    <xf numFmtId="0" fontId="38" fillId="35" borderId="1" xfId="0" applyFont="1" applyFill="1" applyBorder="1" applyAlignment="1">
      <alignment horizontal="left" wrapText="1"/>
    </xf>
    <xf numFmtId="0" fontId="29" fillId="35" borderId="1" xfId="51" applyFont="1" applyFill="1" applyBorder="1" applyAlignment="1" applyProtection="1">
      <alignment horizontal="center" vertical="top" wrapText="1"/>
      <protection hidden="1"/>
    </xf>
    <xf numFmtId="44" fontId="30" fillId="35" borderId="0" xfId="1" applyFont="1" applyFill="1" applyAlignment="1" applyProtection="1">
      <alignment horizontal="center" vertical="center"/>
      <protection hidden="1"/>
    </xf>
    <xf numFmtId="49" fontId="41" fillId="35" borderId="1" xfId="42" applyNumberFormat="1" applyFont="1" applyFill="1" applyBorder="1" applyAlignment="1">
      <alignment wrapText="1"/>
    </xf>
    <xf numFmtId="44" fontId="30" fillId="35" borderId="0" xfId="1" applyFont="1" applyFill="1" applyAlignment="1" applyProtection="1">
      <alignment horizontal="center" vertical="center"/>
      <protection hidden="1"/>
    </xf>
    <xf numFmtId="49" fontId="42" fillId="35" borderId="1" xfId="0" applyNumberFormat="1" applyFont="1" applyFill="1" applyBorder="1" applyAlignment="1">
      <alignment wrapText="1"/>
    </xf>
    <xf numFmtId="0" fontId="31" fillId="35" borderId="1" xfId="42" applyFont="1" applyFill="1" applyBorder="1"/>
    <xf numFmtId="0" fontId="30" fillId="35" borderId="0" xfId="0" applyFont="1" applyFill="1" applyAlignment="1" applyProtection="1">
      <alignment horizontal="left" vertical="center"/>
      <protection hidden="1"/>
    </xf>
    <xf numFmtId="44" fontId="29" fillId="35" borderId="1" xfId="97" applyFont="1" applyFill="1" applyBorder="1" applyAlignment="1" applyProtection="1">
      <alignment horizontal="center" vertical="center"/>
      <protection hidden="1"/>
    </xf>
    <xf numFmtId="49" fontId="31" fillId="35" borderId="1" xfId="42" applyNumberFormat="1" applyFont="1" applyFill="1" applyBorder="1" applyAlignment="1">
      <alignment wrapText="1"/>
    </xf>
    <xf numFmtId="44" fontId="30" fillId="35" borderId="0" xfId="0" applyNumberFormat="1" applyFont="1" applyFill="1" applyAlignment="1" applyProtection="1">
      <alignment horizontal="center" vertical="center"/>
      <protection hidden="1"/>
    </xf>
    <xf numFmtId="0" fontId="29" fillId="35" borderId="1" xfId="42" applyFont="1" applyFill="1" applyBorder="1" applyAlignment="1" applyProtection="1">
      <alignment horizontal="center" vertical="center"/>
      <protection locked="0"/>
    </xf>
    <xf numFmtId="1" fontId="29" fillId="35" borderId="1" xfId="42" applyNumberFormat="1" applyFont="1" applyFill="1" applyBorder="1" applyAlignment="1" applyProtection="1">
      <alignment horizontal="center" vertical="center"/>
      <protection locked="0"/>
    </xf>
    <xf numFmtId="0" fontId="29" fillId="35" borderId="1" xfId="0" applyFont="1" applyFill="1" applyBorder="1" applyAlignment="1">
      <alignment horizontal="left" wrapText="1"/>
    </xf>
    <xf numFmtId="0" fontId="29" fillId="35" borderId="1" xfId="0" applyFont="1" applyFill="1" applyBorder="1" applyAlignment="1">
      <alignment horizontal="center"/>
    </xf>
    <xf numFmtId="0" fontId="42" fillId="35" borderId="1" xfId="0" quotePrefix="1" applyFont="1" applyFill="1" applyBorder="1" applyAlignment="1">
      <alignment horizontal="left" wrapText="1"/>
    </xf>
    <xf numFmtId="1" fontId="29" fillId="35" borderId="1" xfId="0" applyNumberFormat="1" applyFont="1" applyFill="1" applyBorder="1" applyAlignment="1">
      <alignment horizontal="center"/>
    </xf>
    <xf numFmtId="49" fontId="29" fillId="35" borderId="1" xfId="42" applyNumberFormat="1" applyFont="1" applyFill="1" applyBorder="1" applyAlignment="1">
      <alignment wrapText="1"/>
    </xf>
    <xf numFmtId="0" fontId="0" fillId="35" borderId="0" xfId="0" applyFill="1"/>
    <xf numFmtId="0" fontId="34" fillId="35" borderId="1" xfId="0" applyFont="1" applyFill="1" applyBorder="1" applyAlignment="1" applyProtection="1">
      <alignment horizontal="center"/>
      <protection hidden="1"/>
    </xf>
    <xf numFmtId="0" fontId="29" fillId="35" borderId="1" xfId="51" applyFont="1" applyFill="1" applyBorder="1" applyAlignment="1" applyProtection="1">
      <alignment horizontal="left" vertical="top" wrapText="1" indent="1"/>
      <protection hidden="1"/>
    </xf>
    <xf numFmtId="0" fontId="45" fillId="35" borderId="0" xfId="57" applyFont="1" applyFill="1" applyAlignment="1" applyProtection="1">
      <alignment horizontal="center"/>
      <protection hidden="1"/>
    </xf>
    <xf numFmtId="0" fontId="6" fillId="35" borderId="0" xfId="57" applyFill="1" applyAlignment="1" applyProtection="1">
      <alignment horizontal="center"/>
      <protection hidden="1"/>
    </xf>
    <xf numFmtId="0" fontId="45" fillId="35" borderId="0" xfId="0" applyFont="1" applyFill="1" applyAlignment="1" applyProtection="1">
      <alignment horizontal="center"/>
      <protection hidden="1"/>
    </xf>
    <xf numFmtId="0" fontId="0" fillId="35" borderId="0" xfId="0" applyFill="1" applyAlignment="1" applyProtection="1">
      <alignment horizontal="center"/>
      <protection hidden="1"/>
    </xf>
    <xf numFmtId="0" fontId="30" fillId="35" borderId="1" xfId="0" applyFont="1" applyFill="1" applyBorder="1" applyAlignment="1">
      <alignment horizontal="center"/>
    </xf>
    <xf numFmtId="0" fontId="29" fillId="35" borderId="1" xfId="42" applyFont="1" applyFill="1" applyBorder="1" applyAlignment="1">
      <alignment horizontal="center" vertical="center"/>
    </xf>
    <xf numFmtId="0" fontId="29" fillId="35" borderId="1" xfId="42" applyFont="1" applyFill="1" applyBorder="1"/>
    <xf numFmtId="0" fontId="29" fillId="35" borderId="1" xfId="0" applyFont="1" applyFill="1" applyBorder="1" applyAlignment="1" applyProtection="1">
      <alignment horizontal="center"/>
      <protection hidden="1"/>
    </xf>
    <xf numFmtId="49" fontId="29" fillId="35" borderId="1" xfId="0" applyNumberFormat="1" applyFont="1" applyFill="1" applyBorder="1"/>
    <xf numFmtId="9" fontId="29" fillId="35" borderId="1" xfId="2" applyFont="1" applyFill="1" applyBorder="1" applyAlignment="1" applyProtection="1">
      <alignment horizontal="center" vertical="center"/>
      <protection hidden="1"/>
    </xf>
    <xf numFmtId="49" fontId="41" fillId="35" borderId="1" xfId="0" applyNumberFormat="1" applyFont="1" applyFill="1" applyBorder="1" applyAlignment="1">
      <alignment wrapText="1"/>
    </xf>
    <xf numFmtId="1" fontId="30" fillId="35" borderId="1" xfId="0" applyNumberFormat="1" applyFont="1" applyFill="1" applyBorder="1" applyAlignment="1">
      <alignment horizontal="center"/>
    </xf>
    <xf numFmtId="0" fontId="29" fillId="35" borderId="1" xfId="51" applyFont="1" applyFill="1" applyBorder="1" applyAlignment="1" applyProtection="1">
      <alignment horizontal="center" vertical="center" wrapText="1"/>
      <protection hidden="1"/>
    </xf>
    <xf numFmtId="0" fontId="41" fillId="35" borderId="1" xfId="0" applyFont="1" applyFill="1" applyBorder="1" applyAlignment="1">
      <alignment horizontal="left" wrapText="1"/>
    </xf>
    <xf numFmtId="49" fontId="42" fillId="35" borderId="1" xfId="42" applyNumberFormat="1" applyFont="1" applyFill="1" applyBorder="1" applyAlignment="1">
      <alignment wrapText="1"/>
    </xf>
    <xf numFmtId="0" fontId="0" fillId="35" borderId="1" xfId="0" applyFont="1" applyFill="1" applyBorder="1"/>
    <xf numFmtId="0" fontId="0" fillId="35" borderId="1" xfId="0" applyFont="1" applyFill="1" applyBorder="1" applyAlignment="1">
      <alignment horizontal="left" wrapText="1"/>
    </xf>
    <xf numFmtId="1" fontId="0" fillId="35" borderId="1" xfId="0" applyNumberFormat="1" applyFont="1" applyFill="1" applyBorder="1" applyAlignment="1">
      <alignment horizontal="center"/>
    </xf>
    <xf numFmtId="170" fontId="0" fillId="35" borderId="1" xfId="0" applyNumberFormat="1" applyFont="1" applyFill="1" applyBorder="1"/>
    <xf numFmtId="44" fontId="30" fillId="35" borderId="0" xfId="1" applyFont="1" applyFill="1" applyBorder="1" applyAlignment="1" applyProtection="1">
      <alignment horizontal="center" vertical="center"/>
      <protection hidden="1"/>
    </xf>
    <xf numFmtId="0" fontId="30" fillId="35" borderId="1" xfId="42" applyFont="1" applyFill="1" applyBorder="1" applyAlignment="1">
      <alignment horizontal="center" vertical="center"/>
    </xf>
    <xf numFmtId="49" fontId="38" fillId="35" borderId="1" xfId="42" applyNumberFormat="1" applyFont="1" applyFill="1" applyBorder="1" applyAlignment="1">
      <alignment wrapText="1"/>
    </xf>
    <xf numFmtId="0" fontId="29" fillId="35" borderId="1" xfId="51" applyFont="1" applyFill="1" applyBorder="1" applyAlignment="1" applyProtection="1">
      <alignment horizontal="left" vertical="top" wrapText="1"/>
      <protection hidden="1"/>
    </xf>
    <xf numFmtId="0" fontId="0" fillId="35" borderId="1" xfId="0" applyFont="1" applyFill="1" applyBorder="1" applyAlignment="1" applyProtection="1">
      <alignment horizontal="center"/>
      <protection hidden="1"/>
    </xf>
    <xf numFmtId="0" fontId="0" fillId="35" borderId="1" xfId="0" applyFont="1" applyFill="1" applyBorder="1" applyProtection="1">
      <protection hidden="1"/>
    </xf>
    <xf numFmtId="44" fontId="0" fillId="35" borderId="1" xfId="0" applyNumberFormat="1" applyFont="1" applyFill="1" applyBorder="1" applyProtection="1">
      <protection hidden="1"/>
    </xf>
    <xf numFmtId="0" fontId="0" fillId="35" borderId="0" xfId="0" applyFont="1" applyFill="1" applyAlignment="1" applyProtection="1">
      <alignment horizontal="center"/>
      <protection hidden="1"/>
    </xf>
    <xf numFmtId="0" fontId="0" fillId="35" borderId="0" xfId="0" applyFont="1" applyFill="1" applyProtection="1">
      <protection hidden="1"/>
    </xf>
    <xf numFmtId="0" fontId="0" fillId="35" borderId="0" xfId="57" applyFont="1" applyFill="1" applyProtection="1">
      <protection hidden="1"/>
    </xf>
    <xf numFmtId="0" fontId="0" fillId="35" borderId="0" xfId="0" applyFont="1" applyFill="1" applyAlignment="1" applyProtection="1">
      <alignment vertical="center"/>
      <protection hidden="1"/>
    </xf>
    <xf numFmtId="44" fontId="0" fillId="35" borderId="0" xfId="0" applyNumberFormat="1" applyFill="1" applyAlignment="1" applyProtection="1">
      <alignment vertical="center"/>
      <protection hidden="1"/>
    </xf>
    <xf numFmtId="0" fontId="29" fillId="35" borderId="0" xfId="0" applyFont="1" applyFill="1" applyAlignment="1" applyProtection="1">
      <alignment vertical="center"/>
      <protection hidden="1"/>
    </xf>
    <xf numFmtId="0" fontId="59" fillId="35" borderId="1" xfId="51" applyFont="1" applyFill="1" applyBorder="1" applyAlignment="1" applyProtection="1">
      <alignment horizontal="left" vertical="center" wrapText="1"/>
      <protection hidden="1"/>
    </xf>
    <xf numFmtId="44" fontId="30" fillId="35" borderId="1" xfId="1" applyFont="1" applyFill="1" applyBorder="1" applyAlignment="1" applyProtection="1">
      <alignment horizontal="right" vertical="center"/>
      <protection hidden="1"/>
    </xf>
    <xf numFmtId="0" fontId="42" fillId="35" borderId="1" xfId="0" applyFont="1" applyFill="1" applyBorder="1" applyAlignment="1">
      <alignment horizontal="left" vertical="top" wrapText="1"/>
    </xf>
    <xf numFmtId="49" fontId="43" fillId="35" borderId="1" xfId="0" applyNumberFormat="1" applyFont="1" applyFill="1" applyBorder="1"/>
    <xf numFmtId="0" fontId="29" fillId="35" borderId="1" xfId="0" applyFont="1" applyFill="1" applyBorder="1" applyAlignment="1">
      <alignment horizontal="center" vertical="top"/>
    </xf>
    <xf numFmtId="171" fontId="29" fillId="35" borderId="1" xfId="0" applyNumberFormat="1" applyFont="1" applyFill="1" applyBorder="1" applyAlignment="1">
      <alignment horizontal="center" vertical="center"/>
    </xf>
    <xf numFmtId="49" fontId="30" fillId="35" borderId="1" xfId="0" applyNumberFormat="1" applyFont="1" applyFill="1" applyBorder="1"/>
    <xf numFmtId="49" fontId="42" fillId="35" borderId="1" xfId="0" applyNumberFormat="1" applyFont="1" applyFill="1" applyBorder="1"/>
    <xf numFmtId="0" fontId="29" fillId="35" borderId="0" xfId="0" applyFont="1" applyFill="1" applyProtection="1">
      <protection hidden="1"/>
    </xf>
    <xf numFmtId="49" fontId="41" fillId="35" borderId="1" xfId="0" applyNumberFormat="1" applyFont="1" applyFill="1" applyBorder="1" applyAlignment="1">
      <alignment horizontal="left"/>
    </xf>
    <xf numFmtId="171" fontId="29" fillId="35" borderId="1" xfId="0" applyNumberFormat="1" applyFont="1" applyFill="1" applyBorder="1" applyAlignment="1">
      <alignment vertical="center"/>
    </xf>
    <xf numFmtId="0" fontId="29" fillId="35" borderId="1" xfId="0" applyFont="1" applyFill="1" applyBorder="1"/>
    <xf numFmtId="49" fontId="41" fillId="35" borderId="1" xfId="0" applyNumberFormat="1" applyFont="1" applyFill="1" applyBorder="1"/>
    <xf numFmtId="0" fontId="42" fillId="35" borderId="1" xfId="0" applyFont="1" applyFill="1" applyBorder="1" applyAlignment="1">
      <alignment wrapText="1"/>
    </xf>
    <xf numFmtId="0" fontId="41" fillId="35" borderId="1" xfId="0" applyFont="1" applyFill="1" applyBorder="1" applyAlignment="1">
      <alignment horizontal="left" vertical="top" wrapText="1"/>
    </xf>
    <xf numFmtId="1" fontId="29" fillId="35" borderId="1" xfId="96" applyNumberFormat="1" applyFont="1" applyFill="1" applyBorder="1" applyAlignment="1">
      <alignment horizontal="center"/>
    </xf>
    <xf numFmtId="44" fontId="29" fillId="35" borderId="0" xfId="0" applyNumberFormat="1" applyFont="1" applyFill="1" applyAlignment="1" applyProtection="1">
      <alignment horizontal="right"/>
      <protection hidden="1"/>
    </xf>
    <xf numFmtId="0" fontId="29" fillId="35" borderId="0" xfId="0" applyFont="1" applyFill="1" applyAlignment="1" applyProtection="1">
      <alignment horizontal="right"/>
      <protection hidden="1"/>
    </xf>
    <xf numFmtId="2" fontId="29" fillId="35" borderId="1" xfId="0" applyNumberFormat="1" applyFont="1" applyFill="1" applyBorder="1" applyAlignment="1">
      <alignment horizontal="center" vertical="top"/>
    </xf>
    <xf numFmtId="0" fontId="30" fillId="35" borderId="1" xfId="0" applyFont="1" applyFill="1" applyBorder="1" applyAlignment="1">
      <alignment horizontal="center" vertical="top"/>
    </xf>
    <xf numFmtId="0" fontId="0" fillId="35" borderId="0" xfId="57" applyFont="1" applyFill="1" applyAlignment="1" applyProtection="1">
      <alignment horizontal="center"/>
      <protection hidden="1"/>
    </xf>
    <xf numFmtId="0" fontId="0" fillId="35" borderId="0" xfId="0" applyFont="1" applyFill="1"/>
    <xf numFmtId="44" fontId="27" fillId="33" borderId="11" xfId="1" applyFont="1" applyFill="1" applyBorder="1" applyAlignment="1" applyProtection="1">
      <alignment horizontal="right" vertical="center"/>
      <protection hidden="1"/>
    </xf>
    <xf numFmtId="49" fontId="54" fillId="35" borderId="26" xfId="0" applyNumberFormat="1" applyFont="1" applyFill="1" applyBorder="1" applyAlignment="1" applyProtection="1">
      <alignment horizontal="left" vertical="center" wrapText="1"/>
      <protection hidden="1"/>
    </xf>
    <xf numFmtId="0" fontId="54" fillId="35" borderId="29" xfId="0" applyFont="1" applyFill="1" applyBorder="1" applyAlignment="1" applyProtection="1">
      <alignment horizontal="left" vertical="center" wrapText="1"/>
      <protection hidden="1"/>
    </xf>
    <xf numFmtId="0" fontId="54" fillId="35" borderId="31" xfId="0" applyFont="1" applyFill="1" applyBorder="1" applyAlignment="1" applyProtection="1">
      <alignment horizontal="left" vertical="center" wrapText="1"/>
      <protection hidden="1"/>
    </xf>
  </cellXfs>
  <cellStyles count="147">
    <cellStyle name="20% - Accent1" xfId="20" builtinId="30" customBuiltin="1"/>
    <cellStyle name="20% - Accent1 2" xfId="98" xr:uid="{E5FFED05-39C0-449E-9F14-65F704F57BEF}"/>
    <cellStyle name="20% - Accent2" xfId="23" builtinId="34" customBuiltin="1"/>
    <cellStyle name="20% - Accent2 2" xfId="100" xr:uid="{BFE91EC0-2161-4377-91E0-8EF6A2381F08}"/>
    <cellStyle name="20% - Accent3" xfId="26" builtinId="38" customBuiltin="1"/>
    <cellStyle name="20% - Accent3 2" xfId="102" xr:uid="{E8306AC2-0802-4F34-84CA-A25A8DCD0308}"/>
    <cellStyle name="20% - Accent4" xfId="29" builtinId="42" customBuiltin="1"/>
    <cellStyle name="20% - Accent4 2" xfId="104" xr:uid="{F98CFF2B-F2B1-4562-8DE4-EAB1D6CC65A1}"/>
    <cellStyle name="20% - Accent5" xfId="32" builtinId="46" customBuiltin="1"/>
    <cellStyle name="20% - Accent5 2" xfId="106" xr:uid="{80466966-03E0-465E-8387-E04D9E9F9008}"/>
    <cellStyle name="20% - Accent6" xfId="35" builtinId="50" customBuiltin="1"/>
    <cellStyle name="20% - Accent6 2" xfId="108" xr:uid="{DF077621-5908-41BD-99F1-3574DDD55195}"/>
    <cellStyle name="40% - Accent1" xfId="21" builtinId="31" customBuiltin="1"/>
    <cellStyle name="40% - Accent1 2" xfId="99" xr:uid="{45BC0017-BE8F-4022-BADD-6AEDDE814EC3}"/>
    <cellStyle name="40% - Accent2" xfId="24" builtinId="35" customBuiltin="1"/>
    <cellStyle name="40% - Accent2 2" xfId="101" xr:uid="{8B1C5D6B-6548-4918-8F05-51A36BE030A8}"/>
    <cellStyle name="40% - Accent3" xfId="27" builtinId="39" customBuiltin="1"/>
    <cellStyle name="40% - Accent3 2" xfId="103" xr:uid="{6018EB82-8C34-48AD-AA31-9434BCB7B590}"/>
    <cellStyle name="40% - Accent4" xfId="30" builtinId="43" customBuiltin="1"/>
    <cellStyle name="40% - Accent4 2" xfId="105" xr:uid="{6251B7EF-2FCF-4419-B1F7-F3743BF8E1F6}"/>
    <cellStyle name="40% - Accent5" xfId="33" builtinId="47" customBuiltin="1"/>
    <cellStyle name="40% - Accent5 2" xfId="107" xr:uid="{6987B182-7AD5-497A-B90C-4FDE694EB772}"/>
    <cellStyle name="40% - Accent6" xfId="36" builtinId="51" customBuiltin="1"/>
    <cellStyle name="40% - Accent6 2" xfId="109" xr:uid="{A9552329-112B-4BA5-BB1F-831D31744002}"/>
    <cellStyle name="60% - Accent1 2" xfId="78" xr:uid="{35C62E42-7685-44BB-821E-47DD91B400D5}"/>
    <cellStyle name="60% - Accent2 2" xfId="79" xr:uid="{0D924D7D-5FFB-4343-A0A7-75ADBD90C228}"/>
    <cellStyle name="60% - Accent3 2" xfId="80" xr:uid="{A6DECBBD-22DB-408C-A135-64E5518E14B3}"/>
    <cellStyle name="60% - Accent4 2" xfId="81" xr:uid="{766EA384-4FBC-41CD-BB74-46AF86120EFB}"/>
    <cellStyle name="60% - Accent5 2" xfId="82" xr:uid="{4E215131-7809-449C-9E14-98C3080BADA6}"/>
    <cellStyle name="60% - Accent6 2" xfId="83" xr:uid="{182D82A8-6D42-434A-816F-31A8BEBEE28C}"/>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10" builtinId="27" customBuiltin="1"/>
    <cellStyle name="Calculation" xfId="13" builtinId="22" customBuiltin="1"/>
    <cellStyle name="Check Cell" xfId="15" builtinId="23" customBuiltin="1"/>
    <cellStyle name="Comma 2" xfId="44" xr:uid="{F8263813-1996-4D7C-9DBD-5A970E6EBD4B}"/>
    <cellStyle name="Comma 2 2" xfId="63" xr:uid="{A9F2EF2F-5EEB-493C-A5AE-12A234C3EE00}"/>
    <cellStyle name="Comma 2 2 2" xfId="72" xr:uid="{B2CAEB4A-0C53-42AC-90C6-26DAD586CB2E}"/>
    <cellStyle name="Comma 2 2 2 2" xfId="129" xr:uid="{F8030773-624C-4911-8DC5-65B1FD4F18AE}"/>
    <cellStyle name="Comma 2 2 3" xfId="120" xr:uid="{0A4DB605-A4C6-4E8D-B1DC-9E52A104C288}"/>
    <cellStyle name="Comma 3" xfId="47" xr:uid="{2DDD29CD-429B-4D1A-9001-2C609B32EFB1}"/>
    <cellStyle name="Comma 3 2" xfId="66" xr:uid="{82447BA0-1E1D-4503-BE29-7E92A52F141F}"/>
    <cellStyle name="Comma 3 2 2" xfId="123" xr:uid="{1EBCF389-6450-4829-976C-CFA48B38172B}"/>
    <cellStyle name="Comma 3 3" xfId="113" xr:uid="{30B257FD-0E11-4675-A072-35FB74586EE0}"/>
    <cellStyle name="Comma 4" xfId="53" xr:uid="{856DC845-9402-4F7C-B0F4-A3D83BB13BFE}"/>
    <cellStyle name="Comma 4 2" xfId="68" xr:uid="{B8524ED7-7BE9-4DCC-A483-C2CDF63D77E1}"/>
    <cellStyle name="Comma 4 2 2" xfId="125" xr:uid="{62282B58-C91F-432E-A25A-4509AD86E9D1}"/>
    <cellStyle name="Comma 4 3" xfId="115" xr:uid="{13401074-DDE5-4F20-BA1F-0D9CC00D8C7C}"/>
    <cellStyle name="Comma 5" xfId="41" xr:uid="{F4E808C5-61CC-49B4-B577-30CDDD882050}"/>
    <cellStyle name="Comma 5 2" xfId="65" xr:uid="{ED0B0F27-2685-41F8-B01C-FB03269D64DF}"/>
    <cellStyle name="Comma 5 2 2" xfId="122" xr:uid="{DCBD4F76-45B8-4F65-8093-75817F2417DB}"/>
    <cellStyle name="Comma 5 3" xfId="75" xr:uid="{1FE5C49D-CA02-4472-AD56-7D692F6622EF}"/>
    <cellStyle name="Comma 5 3 2" xfId="132" xr:uid="{B0CCC6FE-3496-4560-B3FF-71C6595B123C}"/>
    <cellStyle name="Comma 5 4" xfId="93" xr:uid="{D586C7C7-2AA6-4B3F-A7C4-D144BD10D32E}"/>
    <cellStyle name="Comma 5 4 2" xfId="139" xr:uid="{F525C1CF-8571-48E7-9914-09848D446D35}"/>
    <cellStyle name="Comma 5 5" xfId="94" xr:uid="{34D7C0B0-927A-4BDE-B14E-E0E4D8EE1E18}"/>
    <cellStyle name="Comma 5 5 2" xfId="140" xr:uid="{AC21435F-0EF4-4770-965F-3B3EF7B184D7}"/>
    <cellStyle name="Comma 5 6" xfId="112" xr:uid="{736C17F4-D554-4197-84A9-76D5034C8177}"/>
    <cellStyle name="Comma0" xfId="142" xr:uid="{A398DCE7-71B5-4DBF-A5AE-BBBCF84120A5}"/>
    <cellStyle name="Comma0 2" xfId="96" xr:uid="{0C0B137A-9828-40B2-B0D6-69D9813393A0}"/>
    <cellStyle name="Currency" xfId="1" builtinId="4"/>
    <cellStyle name="Currency 2" xfId="48" xr:uid="{C3F13E2A-47EE-4156-ABE7-E1D23FF05344}"/>
    <cellStyle name="Currency 2 2" xfId="60" xr:uid="{23D79571-EAD1-4F69-A865-A5E832A340EF}"/>
    <cellStyle name="Currency 2 2 2" xfId="70" xr:uid="{ABC31FB9-3691-46C4-8945-2CEB564732F7}"/>
    <cellStyle name="Currency 2 2 2 2" xfId="127" xr:uid="{2B69226D-6F3E-4735-BDF3-5504510AA538}"/>
    <cellStyle name="Currency 2 2 3" xfId="118" xr:uid="{416F6D03-553B-4E68-A5F3-26A401F4ED7A}"/>
    <cellStyle name="Currency 2 3" xfId="67" xr:uid="{10CA8FD5-250A-4704-848C-89BFB6F11997}"/>
    <cellStyle name="Currency 2 3 2" xfId="124" xr:uid="{0DC96C3A-0336-494F-BFDF-2F624431532D}"/>
    <cellStyle name="Currency 2 4" xfId="85" xr:uid="{B5B81707-1BDB-4F90-9C66-586FC1408FBA}"/>
    <cellStyle name="Currency 2 4 2" xfId="134" xr:uid="{F0AFEEA9-A0F4-4227-8725-0EB1D6AEED76}"/>
    <cellStyle name="Currency 2 5" xfId="114" xr:uid="{9D18169F-CCA5-4944-B5CE-1056BBAD9722}"/>
    <cellStyle name="Currency 3" xfId="56" xr:uid="{AC6C5E40-2788-489E-9CE5-D16397549169}"/>
    <cellStyle name="Currency 3 2" xfId="69" xr:uid="{EC446FCB-5039-42DE-A338-2E53BD1AF07F}"/>
    <cellStyle name="Currency 3 2 2" xfId="126" xr:uid="{B0A5F9D0-5EEF-40F4-9B7A-EAE52418C5A1}"/>
    <cellStyle name="Currency 3 3" xfId="117" xr:uid="{D4C5096A-69BE-434A-A447-2FC07822D094}"/>
    <cellStyle name="Currency 4" xfId="61" xr:uid="{165EFDD1-CEC2-4969-9258-3EF44861A427}"/>
    <cellStyle name="Currency 4 2" xfId="71" xr:uid="{D3AFF4D3-7721-4A9D-AAE1-BDD461E0C9FF}"/>
    <cellStyle name="Currency 4 2 2" xfId="128" xr:uid="{6FC6C755-5754-4197-AE35-C16513ECD730}"/>
    <cellStyle name="Currency 4 3" xfId="119" xr:uid="{E12869D1-44EB-44D9-B49A-237E93C10E6A}"/>
    <cellStyle name="Currency 5" xfId="64" xr:uid="{E986F32B-BA9D-4B88-9B82-1AF07126B3AA}"/>
    <cellStyle name="Currency 5 2" xfId="121" xr:uid="{023ACC65-6F22-4F0A-A8A5-0273AD8D7395}"/>
    <cellStyle name="Currency 6" xfId="74" xr:uid="{90DBB091-6F1F-49D7-8D45-F3B84AD00B2B}"/>
    <cellStyle name="Currency 6 2" xfId="131" xr:uid="{26A334E2-FC7C-4D94-93B0-4CC6A0E8B4A4}"/>
    <cellStyle name="Currency 7" xfId="38" xr:uid="{B29E91A1-BE6F-4C6C-A5EB-C178A0D033AE}"/>
    <cellStyle name="Currency 7 2" xfId="111" xr:uid="{8FB7AA0D-8B8A-47B2-9F5F-EB25F9A2F468}"/>
    <cellStyle name="Currency 8" xfId="91" xr:uid="{E7D4184C-8A2A-477D-8613-8F3901C9E87A}"/>
    <cellStyle name="Currency 8 2" xfId="137" xr:uid="{24AADBB4-2077-411C-9EEA-A12FEE869C26}"/>
    <cellStyle name="Currency 9" xfId="97" xr:uid="{0DDFC0BC-48B0-4E77-9784-C890A557F526}"/>
    <cellStyle name="Excel Built-in Normal" xfId="3" xr:uid="{AE5BD36D-1988-4F53-A6F5-E1EED14E4687}"/>
    <cellStyle name="Excel Built-in Normal 2" xfId="43" xr:uid="{E9C2F476-016C-4AD9-809D-2333AE6C2002}"/>
    <cellStyle name="Explanatory Text" xfId="17" builtinId="53" customBuiltin="1"/>
    <cellStyle name="Geldeenheid 2" xfId="89" xr:uid="{5BBAA918-DB14-4425-BC0B-16983E895D58}"/>
    <cellStyle name="Geldeenheid 2 2" xfId="135" xr:uid="{241A2817-92B1-4508-87E8-A3F77B4007C7}"/>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iperskakel 2" xfId="88" xr:uid="{41C8ACBE-E104-462B-9142-0A5354072FDD}"/>
    <cellStyle name="Hyperlink 2" xfId="45" xr:uid="{168D8063-C2CB-48C6-9CDE-A6B6CE6AA4E8}"/>
    <cellStyle name="Hyperlink 2 2" xfId="50" xr:uid="{A6FFC94E-5D56-4F39-B584-F3554EE15475}"/>
    <cellStyle name="Hyperlink 3" xfId="46" xr:uid="{6AEA734F-F11E-4202-9514-888DAFDB6A38}"/>
    <cellStyle name="Input" xfId="11" builtinId="20" customBuiltin="1"/>
    <cellStyle name="Linked Cell" xfId="14" builtinId="24" customBuiltin="1"/>
    <cellStyle name="Neutral 2" xfId="77" xr:uid="{C4C7ACC7-DCDB-42EE-B78F-6338A435ED8F}"/>
    <cellStyle name="Normaal 2" xfId="84" xr:uid="{1CED3B9B-966F-4F54-A115-10CB71A3679B}"/>
    <cellStyle name="Normal" xfId="0" builtinId="0"/>
    <cellStyle name="Normal 10" xfId="37" xr:uid="{E6DE1724-402D-4B2D-803C-CF65F6CE6E66}"/>
    <cellStyle name="Normal 10 2" xfId="110" xr:uid="{8C6E465C-E2FC-44AF-9917-E3EFBC70E6C9}"/>
    <cellStyle name="Normal 11" xfId="90" xr:uid="{4A4D4530-6CC0-414B-BB9F-3E343E086038}"/>
    <cellStyle name="Normal 11 2" xfId="136" xr:uid="{49EE6612-75B8-4C65-9826-C53C749B0F89}"/>
    <cellStyle name="Normal 111" xfId="143" xr:uid="{22CFD886-F4AC-48BD-B4A1-7C011154283C}"/>
    <cellStyle name="Normal 112" xfId="144" xr:uid="{8AE216C3-E984-4788-94F1-3F95AFB82DD3}"/>
    <cellStyle name="Normal 12" xfId="141" xr:uid="{02A9F39A-5B75-4F9A-8BC9-9106A4532D08}"/>
    <cellStyle name="Normal 2" xfId="42" xr:uid="{C29AFDFD-548D-4873-BB75-AD5698C8D612}"/>
    <cellStyle name="Normal 2 10" xfId="87" xr:uid="{10750239-2E12-41DA-90EB-378B50866AC6}"/>
    <cellStyle name="Normal 2 2" xfId="145" xr:uid="{49D2BA8B-5858-4765-AD3B-F05B4279EC87}"/>
    <cellStyle name="Normal 2 3" xfId="86" xr:uid="{5FE964AD-D1AE-490E-9180-66E78358B502}"/>
    <cellStyle name="Normal 3" xfId="49" xr:uid="{5874D5AA-38AD-457C-8EA3-7CC64FC41FBE}"/>
    <cellStyle name="Normal 3 2" xfId="95" xr:uid="{BD995AD7-FA93-4203-8F55-9D74E5A190A6}"/>
    <cellStyle name="Normal 3 2 2" xfId="146" xr:uid="{22488593-BB86-4A76-BE91-775BFFF5B010}"/>
    <cellStyle name="Normal 4" xfId="51" xr:uid="{6650D31C-9870-43CE-B85E-9AC4ED25D4D1}"/>
    <cellStyle name="Normal 4 2" xfId="54" xr:uid="{C8FF1DFD-E04F-4B1B-84CD-298FCBEE9DBC}"/>
    <cellStyle name="Normal 4 2 2" xfId="116" xr:uid="{BC72C00E-9A7B-462D-89FD-60D0B91C2F69}"/>
    <cellStyle name="Normal 4 3" xfId="62" xr:uid="{68270FD0-E252-4BBF-96F1-1D0D1092B6DA}"/>
    <cellStyle name="Normal 5" xfId="52" xr:uid="{B8BC14DB-35BA-417E-8F83-0C0F4F3AFBA1}"/>
    <cellStyle name="Normal 6" xfId="55" xr:uid="{C6F5E6D6-ABC1-4C05-9BF2-E75528374E15}"/>
    <cellStyle name="Normal 6 2" xfId="39" xr:uid="{1AD80B38-A7B0-4041-88C8-7842EEF6EBB1}"/>
    <cellStyle name="Normal 7" xfId="57" xr:uid="{31A64BE7-C54F-4940-AC0F-1DCC28510669}"/>
    <cellStyle name="Normal 7 2" xfId="40" xr:uid="{04B4D907-0EA1-43F6-B425-312A1E078919}"/>
    <cellStyle name="Normal 8" xfId="58" xr:uid="{DAC9FF05-A7BA-4B92-8A5F-01D570C2CC0F}"/>
    <cellStyle name="Normal 9" xfId="59" xr:uid="{819687A4-83E4-4FB7-90D3-AB85D9B6BBC3}"/>
    <cellStyle name="Note 2" xfId="76" xr:uid="{EF9F65D5-DB03-49D7-926C-0B26F6B05C36}"/>
    <cellStyle name="Note 2 2" xfId="133" xr:uid="{C1773B36-A5E5-4977-AF56-ED734765EB1A}"/>
    <cellStyle name="Output" xfId="12" builtinId="21" customBuiltin="1"/>
    <cellStyle name="Percent" xfId="2" builtinId="5"/>
    <cellStyle name="Percent 2" xfId="73" xr:uid="{B3429E8E-7D56-4E84-990D-64F4058A115D}"/>
    <cellStyle name="Percent 2 2" xfId="130" xr:uid="{9883CB62-4FC0-40E8-9AF3-8A09EAD98F2D}"/>
    <cellStyle name="Percent 3" xfId="92" xr:uid="{989D4249-F406-4931-8725-7203A97ED935}"/>
    <cellStyle name="Percent 3 2" xfId="138" xr:uid="{8B332D2C-9CD0-4EC3-BF5C-D09E9B34CE37}"/>
    <cellStyle name="Title" xfId="4" builtinId="15" customBuiltin="1"/>
    <cellStyle name="Total" xfId="18" builtinId="25" customBuiltin="1"/>
    <cellStyle name="Warning Text" xfId="16" builtinId="11" customBuiltin="1"/>
  </cellStyles>
  <dxfs count="0"/>
  <tableStyles count="0" defaultTableStyle="TableStyleMedium2" defaultPivotStyle="PivotStyleLight16"/>
  <colors>
    <mruColors>
      <color rgb="FFDDDDDD"/>
      <color rgb="FFF8F8F8"/>
      <color rgb="FFEAEAEA"/>
      <color rgb="FFB2B2B2"/>
      <color rgb="FFC0C0C0"/>
      <color rgb="FFFFCDCD"/>
      <color rgb="FFFFABA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82551</xdr:colOff>
      <xdr:row>0</xdr:row>
      <xdr:rowOff>83336</xdr:rowOff>
    </xdr:from>
    <xdr:to>
      <xdr:col>3</xdr:col>
      <xdr:colOff>4067175</xdr:colOff>
      <xdr:row>11</xdr:row>
      <xdr:rowOff>64791</xdr:rowOff>
    </xdr:to>
    <xdr:pic>
      <xdr:nvPicPr>
        <xdr:cNvPr id="2" name="Picture 1">
          <a:extLst>
            <a:ext uri="{FF2B5EF4-FFF2-40B4-BE49-F238E27FC236}">
              <a16:creationId xmlns:a16="http://schemas.microsoft.com/office/drawing/2014/main" id="{0151BE21-0B0A-4496-8B1D-270E934F1574}"/>
            </a:ext>
          </a:extLst>
        </xdr:cNvPr>
        <xdr:cNvPicPr>
          <a:picLocks noChangeAspect="1"/>
        </xdr:cNvPicPr>
      </xdr:nvPicPr>
      <xdr:blipFill>
        <a:blip xmlns:r="http://schemas.openxmlformats.org/officeDocument/2006/relationships" r:embed="rId1"/>
        <a:stretch>
          <a:fillRect/>
        </a:stretch>
      </xdr:blipFill>
      <xdr:spPr>
        <a:xfrm>
          <a:off x="85726" y="86511"/>
          <a:ext cx="5810249" cy="1730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198087</xdr:rowOff>
    </xdr:to>
    <xdr:sp macro="" textlink="">
      <xdr:nvSpPr>
        <xdr:cNvPr id="17411" name="Button 3" hidden="1">
          <a:extLst>
            <a:ext uri="{63B3BB69-23CF-44E3-9099-C40C66FF867C}">
              <a14:compatExt xmlns:a14="http://schemas.microsoft.com/office/drawing/2010/main" spid="_x0000_s17411"/>
            </a:ext>
            <a:ext uri="{FF2B5EF4-FFF2-40B4-BE49-F238E27FC236}">
              <a16:creationId xmlns:a16="http://schemas.microsoft.com/office/drawing/2014/main" id="{00000000-0008-0000-0A00-000003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43</xdr:row>
      <xdr:rowOff>8626</xdr:rowOff>
    </xdr:from>
    <xdr:to>
      <xdr:col>1</xdr:col>
      <xdr:colOff>1009291</xdr:colOff>
      <xdr:row>44</xdr:row>
      <xdr:rowOff>0</xdr:rowOff>
    </xdr:to>
    <xdr:sp macro="" textlink="">
      <xdr:nvSpPr>
        <xdr:cNvPr id="8" name="Button 1" hidden="1">
          <a:extLst>
            <a:ext uri="{63B3BB69-23CF-44E3-9099-C40C66FF867C}">
              <a14:compatExt xmlns:a14="http://schemas.microsoft.com/office/drawing/2010/main" spid="_x0000_s17409"/>
            </a:ext>
            <a:ext uri="{FF2B5EF4-FFF2-40B4-BE49-F238E27FC236}">
              <a16:creationId xmlns:a16="http://schemas.microsoft.com/office/drawing/2014/main" id="{00000000-0008-0000-0A00-000008000000}"/>
            </a:ext>
          </a:extLst>
        </xdr:cNvPr>
        <xdr:cNvSpPr/>
      </xdr:nvSpPr>
      <xdr:spPr bwMode="auto">
        <a:xfrm>
          <a:off x="483079" y="7289320"/>
          <a:ext cx="681487" cy="18978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5</xdr:row>
      <xdr:rowOff>0</xdr:rowOff>
    </xdr:from>
    <xdr:to>
      <xdr:col>1</xdr:col>
      <xdr:colOff>0</xdr:colOff>
      <xdr:row>5</xdr:row>
      <xdr:rowOff>103517</xdr:rowOff>
    </xdr:to>
    <xdr:sp macro="" textlink="">
      <xdr:nvSpPr>
        <xdr:cNvPr id="9" name="Button 2" hidden="1">
          <a:extLst>
            <a:ext uri="{63B3BB69-23CF-44E3-9099-C40C66FF867C}">
              <a14:compatExt xmlns:a14="http://schemas.microsoft.com/office/drawing/2010/main" spid="_x0000_s17410"/>
            </a:ext>
            <a:ext uri="{FF2B5EF4-FFF2-40B4-BE49-F238E27FC236}">
              <a16:creationId xmlns:a16="http://schemas.microsoft.com/office/drawing/2014/main" id="{00000000-0008-0000-0A00-000009000000}"/>
            </a:ext>
          </a:extLst>
        </xdr:cNvPr>
        <xdr:cNvSpPr/>
      </xdr:nvSpPr>
      <xdr:spPr bwMode="auto">
        <a:xfrm>
          <a:off x="0" y="1664899"/>
          <a:ext cx="483079" cy="18978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43</xdr:row>
      <xdr:rowOff>189781</xdr:rowOff>
    </xdr:from>
    <xdr:to>
      <xdr:col>5</xdr:col>
      <xdr:colOff>612475</xdr:colOff>
      <xdr:row>44</xdr:row>
      <xdr:rowOff>101601</xdr:rowOff>
    </xdr:to>
    <xdr:sp macro="" textlink="">
      <xdr:nvSpPr>
        <xdr:cNvPr id="10" name="Button 3" hidden="1">
          <a:extLst>
            <a:ext uri="{63B3BB69-23CF-44E3-9099-C40C66FF867C}">
              <a14:compatExt xmlns:a14="http://schemas.microsoft.com/office/drawing/2010/main" spid="_x0000_s17411"/>
            </a:ext>
            <a:ext uri="{FF2B5EF4-FFF2-40B4-BE49-F238E27FC236}">
              <a16:creationId xmlns:a16="http://schemas.microsoft.com/office/drawing/2014/main" id="{00000000-0008-0000-0A00-00000A000000}"/>
            </a:ext>
          </a:extLst>
        </xdr:cNvPr>
        <xdr:cNvSpPr/>
      </xdr:nvSpPr>
      <xdr:spPr bwMode="auto">
        <a:xfrm>
          <a:off x="7220310" y="7470475"/>
          <a:ext cx="595222" cy="18978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236439</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4422ACAE-616C-4C10-B319-2CB5D05E3A51}"/>
            </a:ext>
          </a:extLst>
        </xdr:cNvPr>
        <xdr:cNvSpPr/>
      </xdr:nvSpPr>
      <xdr:spPr bwMode="auto">
        <a:xfrm>
          <a:off x="6980028" y="0"/>
          <a:ext cx="595222" cy="2027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48</xdr:row>
      <xdr:rowOff>8626</xdr:rowOff>
    </xdr:from>
    <xdr:to>
      <xdr:col>1</xdr:col>
      <xdr:colOff>1009291</xdr:colOff>
      <xdr:row>49</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F145F630-B981-4FEB-A0D7-43DA573CB852}"/>
            </a:ext>
          </a:extLst>
        </xdr:cNvPr>
        <xdr:cNvSpPr/>
      </xdr:nvSpPr>
      <xdr:spPr bwMode="auto">
        <a:xfrm>
          <a:off x="466725" y="720000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5</xdr:row>
      <xdr:rowOff>0</xdr:rowOff>
    </xdr:from>
    <xdr:to>
      <xdr:col>1</xdr:col>
      <xdr:colOff>0</xdr:colOff>
      <xdr:row>5</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F347C513-05B3-4D88-86AD-AC2E93512A17}"/>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48</xdr:row>
      <xdr:rowOff>189781</xdr:rowOff>
    </xdr:from>
    <xdr:to>
      <xdr:col>5</xdr:col>
      <xdr:colOff>612475</xdr:colOff>
      <xdr:row>50</xdr:row>
      <xdr:rowOff>2487</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FDC6E153-41C0-4720-BCED-EDD36B9D55E0}"/>
            </a:ext>
          </a:extLst>
        </xdr:cNvPr>
        <xdr:cNvSpPr/>
      </xdr:nvSpPr>
      <xdr:spPr bwMode="auto">
        <a:xfrm>
          <a:off x="6980028" y="7381156"/>
          <a:ext cx="595222" cy="17217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1237</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6156B37F-8365-46E5-A958-794186EC7380}"/>
            </a:ext>
          </a:extLst>
        </xdr:cNvPr>
        <xdr:cNvSpPr/>
      </xdr:nvSpPr>
      <xdr:spPr bwMode="auto">
        <a:xfrm>
          <a:off x="7542003" y="0"/>
          <a:ext cx="595222" cy="20126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0</xdr:col>
      <xdr:colOff>0</xdr:colOff>
      <xdr:row>5</xdr:row>
      <xdr:rowOff>0</xdr:rowOff>
    </xdr:from>
    <xdr:to>
      <xdr:col>1</xdr:col>
      <xdr:colOff>0</xdr:colOff>
      <xdr:row>5</xdr:row>
      <xdr:rowOff>103517</xdr:rowOff>
    </xdr:to>
    <xdr:sp macro="" textlink="">
      <xdr:nvSpPr>
        <xdr:cNvPr id="8" name="Button 2" hidden="1">
          <a:extLst>
            <a:ext uri="{63B3BB69-23CF-44E3-9099-C40C66FF867C}">
              <a14:compatExt xmlns:a14="http://schemas.microsoft.com/office/drawing/2010/main" spid="_x0000_s17410"/>
            </a:ext>
            <a:ext uri="{FF2B5EF4-FFF2-40B4-BE49-F238E27FC236}">
              <a16:creationId xmlns:a16="http://schemas.microsoft.com/office/drawing/2014/main" id="{DBE08BD6-D454-47AA-A4BC-5D8A38925EA0}"/>
            </a:ext>
          </a:extLst>
        </xdr:cNvPr>
        <xdr:cNvSpPr/>
      </xdr:nvSpPr>
      <xdr:spPr bwMode="auto">
        <a:xfrm>
          <a:off x="0" y="1619250"/>
          <a:ext cx="247650" cy="10669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0</xdr:row>
      <xdr:rowOff>0</xdr:rowOff>
    </xdr:from>
    <xdr:to>
      <xdr:col>5</xdr:col>
      <xdr:colOff>612475</xdr:colOff>
      <xdr:row>0</xdr:row>
      <xdr:rowOff>201262</xdr:rowOff>
    </xdr:to>
    <xdr:sp macro="" textlink="">
      <xdr:nvSpPr>
        <xdr:cNvPr id="9" name="Button 3" hidden="1">
          <a:extLst>
            <a:ext uri="{63B3BB69-23CF-44E3-9099-C40C66FF867C}">
              <a14:compatExt xmlns:a14="http://schemas.microsoft.com/office/drawing/2010/main" spid="_x0000_s17411"/>
            </a:ext>
            <a:ext uri="{FF2B5EF4-FFF2-40B4-BE49-F238E27FC236}">
              <a16:creationId xmlns:a16="http://schemas.microsoft.com/office/drawing/2014/main" id="{0182C00A-6767-4948-840F-CAB244FDAA58}"/>
            </a:ext>
          </a:extLst>
        </xdr:cNvPr>
        <xdr:cNvSpPr/>
      </xdr:nvSpPr>
      <xdr:spPr bwMode="auto">
        <a:xfrm>
          <a:off x="7542003" y="0"/>
          <a:ext cx="595222" cy="19808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275781</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92B02223-A9C9-42E1-BB4D-41204CCAD119}"/>
            </a:ext>
          </a:extLst>
        </xdr:cNvPr>
        <xdr:cNvSpPr/>
      </xdr:nvSpPr>
      <xdr:spPr bwMode="auto">
        <a:xfrm>
          <a:off x="6980028" y="0"/>
          <a:ext cx="595222" cy="2408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39</xdr:row>
      <xdr:rowOff>8626</xdr:rowOff>
    </xdr:from>
    <xdr:to>
      <xdr:col>1</xdr:col>
      <xdr:colOff>1009291</xdr:colOff>
      <xdr:row>40</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EA3CA215-BBD2-4833-9F19-DFDA75CE2E4C}"/>
            </a:ext>
          </a:extLst>
        </xdr:cNvPr>
        <xdr:cNvSpPr/>
      </xdr:nvSpPr>
      <xdr:spPr bwMode="auto">
        <a:xfrm>
          <a:off x="466725" y="994320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5</xdr:row>
      <xdr:rowOff>0</xdr:rowOff>
    </xdr:from>
    <xdr:to>
      <xdr:col>1</xdr:col>
      <xdr:colOff>0</xdr:colOff>
      <xdr:row>5</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90C99111-8A2F-42C5-A808-A9DABD180047}"/>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39</xdr:row>
      <xdr:rowOff>189781</xdr:rowOff>
    </xdr:from>
    <xdr:to>
      <xdr:col>5</xdr:col>
      <xdr:colOff>612475</xdr:colOff>
      <xdr:row>41</xdr:row>
      <xdr:rowOff>1</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26B838B3-211D-46B8-9975-28D1DC34BD95}"/>
            </a:ext>
          </a:extLst>
        </xdr:cNvPr>
        <xdr:cNvSpPr/>
      </xdr:nvSpPr>
      <xdr:spPr bwMode="auto">
        <a:xfrm>
          <a:off x="6980028" y="10124356"/>
          <a:ext cx="595222" cy="181695"/>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36414</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D7735150-85C4-439E-8A24-487F77383D5C}"/>
            </a:ext>
          </a:extLst>
        </xdr:cNvPr>
        <xdr:cNvSpPr/>
      </xdr:nvSpPr>
      <xdr:spPr bwMode="auto">
        <a:xfrm>
          <a:off x="7561053" y="0"/>
          <a:ext cx="595222" cy="23643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3</xdr:row>
      <xdr:rowOff>39337</xdr:rowOff>
    </xdr:to>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FE1C4D10-FF07-4D18-BB86-19B0397974BF}"/>
            </a:ext>
          </a:extLst>
        </xdr:cNvPr>
        <xdr:cNvSpPr/>
      </xdr:nvSpPr>
      <xdr:spPr bwMode="auto">
        <a:xfrm>
          <a:off x="7561053" y="0"/>
          <a:ext cx="595222" cy="639412"/>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0</xdr:row>
      <xdr:rowOff>198087</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A6C10EFE-EE21-4107-821B-756A54E6B4E2}"/>
            </a:ext>
          </a:extLst>
        </xdr:cNvPr>
        <xdr:cNvSpPr/>
      </xdr:nvSpPr>
      <xdr:spPr bwMode="auto">
        <a:xfrm>
          <a:off x="7542003" y="0"/>
          <a:ext cx="595222" cy="19808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315151</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BE4D29A2-85F1-41A6-938C-97696CD7C4E7}"/>
            </a:ext>
          </a:extLst>
        </xdr:cNvPr>
        <xdr:cNvSpPr/>
      </xdr:nvSpPr>
      <xdr:spPr bwMode="auto">
        <a:xfrm>
          <a:off x="6980028" y="0"/>
          <a:ext cx="595222" cy="2789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143</xdr:row>
      <xdr:rowOff>8626</xdr:rowOff>
    </xdr:from>
    <xdr:to>
      <xdr:col>1</xdr:col>
      <xdr:colOff>1009291</xdr:colOff>
      <xdr:row>144</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99F23AD4-329B-4C8E-843E-B4B1131505E9}"/>
            </a:ext>
          </a:extLst>
        </xdr:cNvPr>
        <xdr:cNvSpPr/>
      </xdr:nvSpPr>
      <xdr:spPr bwMode="auto">
        <a:xfrm>
          <a:off x="466725" y="649515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5</xdr:row>
      <xdr:rowOff>0</xdr:rowOff>
    </xdr:from>
    <xdr:to>
      <xdr:col>1</xdr:col>
      <xdr:colOff>0</xdr:colOff>
      <xdr:row>5</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BF6E1317-374C-4CA7-9E8D-83F05DFC0354}"/>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143</xdr:row>
      <xdr:rowOff>189781</xdr:rowOff>
    </xdr:from>
    <xdr:to>
      <xdr:col>5</xdr:col>
      <xdr:colOff>612475</xdr:colOff>
      <xdr:row>145</xdr:row>
      <xdr:rowOff>16853</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B2C48C4A-69FF-42D9-BCAF-F2927AFADCE1}"/>
            </a:ext>
          </a:extLst>
        </xdr:cNvPr>
        <xdr:cNvSpPr/>
      </xdr:nvSpPr>
      <xdr:spPr bwMode="auto">
        <a:xfrm>
          <a:off x="6980028" y="6676306"/>
          <a:ext cx="595222" cy="19122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75756</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ABF83D78-2AE0-4C3F-A521-264ED7FCA4BE}"/>
            </a:ext>
          </a:extLst>
        </xdr:cNvPr>
        <xdr:cNvSpPr/>
      </xdr:nvSpPr>
      <xdr:spPr bwMode="auto">
        <a:xfrm>
          <a:off x="7846803" y="0"/>
          <a:ext cx="595222" cy="27578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3</xdr:row>
      <xdr:rowOff>74514</xdr:rowOff>
    </xdr:to>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9E37C00E-5D0A-49AE-BFBF-CA4EE76ED491}"/>
            </a:ext>
          </a:extLst>
        </xdr:cNvPr>
        <xdr:cNvSpPr/>
      </xdr:nvSpPr>
      <xdr:spPr bwMode="auto">
        <a:xfrm>
          <a:off x="7846803" y="0"/>
          <a:ext cx="595222" cy="67458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6</xdr:row>
      <xdr:rowOff>39337</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4D22E54F-B196-4084-B64E-8B3DD93427FD}"/>
            </a:ext>
          </a:extLst>
        </xdr:cNvPr>
        <xdr:cNvSpPr/>
      </xdr:nvSpPr>
      <xdr:spPr bwMode="auto">
        <a:xfrm>
          <a:off x="7846803" y="0"/>
          <a:ext cx="595222" cy="129663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0</xdr:row>
      <xdr:rowOff>198087</xdr:rowOff>
    </xdr:to>
    <xdr:sp macro="" textlink="">
      <xdr:nvSpPr>
        <xdr:cNvPr id="9" name="Button 3" hidden="1">
          <a:extLst>
            <a:ext uri="{63B3BB69-23CF-44E3-9099-C40C66FF867C}">
              <a14:compatExt xmlns:a14="http://schemas.microsoft.com/office/drawing/2010/main" spid="_x0000_s17411"/>
            </a:ext>
            <a:ext uri="{FF2B5EF4-FFF2-40B4-BE49-F238E27FC236}">
              <a16:creationId xmlns:a16="http://schemas.microsoft.com/office/drawing/2014/main" id="{4A214FE5-A8BF-4690-B1CA-D3B1BB1C4DDB}"/>
            </a:ext>
          </a:extLst>
        </xdr:cNvPr>
        <xdr:cNvSpPr/>
      </xdr:nvSpPr>
      <xdr:spPr bwMode="auto">
        <a:xfrm>
          <a:off x="7542003" y="0"/>
          <a:ext cx="595222" cy="19808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355156</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107369A7-3617-4C0A-A9EF-022B4BBE95CE}"/>
            </a:ext>
          </a:extLst>
        </xdr:cNvPr>
        <xdr:cNvSpPr/>
      </xdr:nvSpPr>
      <xdr:spPr bwMode="auto">
        <a:xfrm>
          <a:off x="6980028" y="0"/>
          <a:ext cx="595222" cy="3170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132</xdr:row>
      <xdr:rowOff>8626</xdr:rowOff>
    </xdr:from>
    <xdr:to>
      <xdr:col>1</xdr:col>
      <xdr:colOff>1009291</xdr:colOff>
      <xdr:row>133</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4830DCE7-AFCC-4BC5-8EF0-05EDC02EF8E4}"/>
            </a:ext>
          </a:extLst>
        </xdr:cNvPr>
        <xdr:cNvSpPr/>
      </xdr:nvSpPr>
      <xdr:spPr bwMode="auto">
        <a:xfrm>
          <a:off x="466725" y="27783526"/>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5</xdr:row>
      <xdr:rowOff>0</xdr:rowOff>
    </xdr:from>
    <xdr:to>
      <xdr:col>1</xdr:col>
      <xdr:colOff>0</xdr:colOff>
      <xdr:row>5</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C891C66D-1C0A-4A22-B06C-8A053D15A837}"/>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132</xdr:row>
      <xdr:rowOff>189781</xdr:rowOff>
    </xdr:from>
    <xdr:to>
      <xdr:col>5</xdr:col>
      <xdr:colOff>612475</xdr:colOff>
      <xdr:row>134</xdr:row>
      <xdr:rowOff>38100</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B5322EEC-6662-4786-A099-59264D85F538}"/>
            </a:ext>
          </a:extLst>
        </xdr:cNvPr>
        <xdr:cNvSpPr/>
      </xdr:nvSpPr>
      <xdr:spPr bwMode="auto">
        <a:xfrm>
          <a:off x="6980028" y="27964681"/>
          <a:ext cx="595222" cy="200745"/>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132</xdr:row>
      <xdr:rowOff>189781</xdr:rowOff>
    </xdr:from>
    <xdr:to>
      <xdr:col>5</xdr:col>
      <xdr:colOff>629620</xdr:colOff>
      <xdr:row>134</xdr:row>
      <xdr:rowOff>27940</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1BF06170-3711-453E-9EE1-DF8436C4A9E8}"/>
            </a:ext>
          </a:extLst>
        </xdr:cNvPr>
        <xdr:cNvSpPr/>
      </xdr:nvSpPr>
      <xdr:spPr bwMode="auto">
        <a:xfrm>
          <a:off x="7393413" y="24169921"/>
          <a:ext cx="595222" cy="20645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111951</xdr:rowOff>
    </xdr:to>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FA644A42-BF41-4CA0-9326-E6CBBABE0E73}"/>
            </a:ext>
          </a:extLst>
        </xdr:cNvPr>
        <xdr:cNvSpPr/>
      </xdr:nvSpPr>
      <xdr:spPr bwMode="auto">
        <a:xfrm>
          <a:off x="7932528" y="0"/>
          <a:ext cx="595222" cy="31197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3</xdr:row>
      <xdr:rowOff>113856</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53516E0A-74A0-4C73-8982-DE372496A693}"/>
            </a:ext>
          </a:extLst>
        </xdr:cNvPr>
        <xdr:cNvSpPr/>
      </xdr:nvSpPr>
      <xdr:spPr bwMode="auto">
        <a:xfrm>
          <a:off x="7932528" y="0"/>
          <a:ext cx="595222" cy="71393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6</xdr:row>
      <xdr:rowOff>74514</xdr:rowOff>
    </xdr:to>
    <xdr:sp macro="" textlink="">
      <xdr:nvSpPr>
        <xdr:cNvPr id="9" name="Button 3" hidden="1">
          <a:extLst>
            <a:ext uri="{63B3BB69-23CF-44E3-9099-C40C66FF867C}">
              <a14:compatExt xmlns:a14="http://schemas.microsoft.com/office/drawing/2010/main" spid="_x0000_s17411"/>
            </a:ext>
            <a:ext uri="{FF2B5EF4-FFF2-40B4-BE49-F238E27FC236}">
              <a16:creationId xmlns:a16="http://schemas.microsoft.com/office/drawing/2014/main" id="{CB8EB45C-20EF-4022-8393-ACCF7AC45675}"/>
            </a:ext>
          </a:extLst>
        </xdr:cNvPr>
        <xdr:cNvSpPr/>
      </xdr:nvSpPr>
      <xdr:spPr bwMode="auto">
        <a:xfrm>
          <a:off x="7932528" y="0"/>
          <a:ext cx="595222" cy="1331814"/>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0</xdr:row>
      <xdr:rowOff>198087</xdr:rowOff>
    </xdr:to>
    <xdr:sp macro="" textlink="">
      <xdr:nvSpPr>
        <xdr:cNvPr id="10" name="Button 3" hidden="1">
          <a:extLst>
            <a:ext uri="{63B3BB69-23CF-44E3-9099-C40C66FF867C}">
              <a14:compatExt xmlns:a14="http://schemas.microsoft.com/office/drawing/2010/main" spid="_x0000_s17411"/>
            </a:ext>
            <a:ext uri="{FF2B5EF4-FFF2-40B4-BE49-F238E27FC236}">
              <a16:creationId xmlns:a16="http://schemas.microsoft.com/office/drawing/2014/main" id="{61CCCB64-7056-4B07-8F0B-CE215CC52714}"/>
            </a:ext>
          </a:extLst>
        </xdr:cNvPr>
        <xdr:cNvSpPr/>
      </xdr:nvSpPr>
      <xdr:spPr bwMode="auto">
        <a:xfrm>
          <a:off x="7542003" y="0"/>
          <a:ext cx="595222" cy="19808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425828</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B60FD5FA-9D40-4C50-95B7-A3BA5CCFF521}"/>
            </a:ext>
          </a:extLst>
        </xdr:cNvPr>
        <xdr:cNvSpPr/>
      </xdr:nvSpPr>
      <xdr:spPr bwMode="auto">
        <a:xfrm>
          <a:off x="6980028" y="0"/>
          <a:ext cx="595222" cy="3551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31</xdr:row>
      <xdr:rowOff>8626</xdr:rowOff>
    </xdr:from>
    <xdr:to>
      <xdr:col>1</xdr:col>
      <xdr:colOff>1009291</xdr:colOff>
      <xdr:row>32</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696E23FC-F16C-4452-8A95-B48CFF587F40}"/>
            </a:ext>
          </a:extLst>
        </xdr:cNvPr>
        <xdr:cNvSpPr/>
      </xdr:nvSpPr>
      <xdr:spPr bwMode="auto">
        <a:xfrm>
          <a:off x="466725" y="2567850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5</xdr:row>
      <xdr:rowOff>0</xdr:rowOff>
    </xdr:from>
    <xdr:to>
      <xdr:col>1</xdr:col>
      <xdr:colOff>0</xdr:colOff>
      <xdr:row>5</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EA67A6F4-6359-49DC-885A-667F6519AD0F}"/>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31</xdr:row>
      <xdr:rowOff>189781</xdr:rowOff>
    </xdr:from>
    <xdr:to>
      <xdr:col>5</xdr:col>
      <xdr:colOff>612475</xdr:colOff>
      <xdr:row>33</xdr:row>
      <xdr:rowOff>39178</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28F5431F-CDAC-43BE-BA80-AED31A66A399}"/>
            </a:ext>
          </a:extLst>
        </xdr:cNvPr>
        <xdr:cNvSpPr/>
      </xdr:nvSpPr>
      <xdr:spPr bwMode="auto">
        <a:xfrm>
          <a:off x="6980028" y="25859656"/>
          <a:ext cx="595222" cy="21027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1</xdr:row>
      <xdr:rowOff>155131</xdr:rowOff>
    </xdr:to>
    <xdr:sp macro="" textlink="">
      <xdr:nvSpPr>
        <xdr:cNvPr id="6" name="Button 3" hidden="1">
          <a:extLst>
            <a:ext uri="{63B3BB69-23CF-44E3-9099-C40C66FF867C}">
              <a14:compatExt xmlns:a14="http://schemas.microsoft.com/office/drawing/2010/main" spid="_x0000_s17411"/>
            </a:ext>
            <a:ext uri="{FF2B5EF4-FFF2-40B4-BE49-F238E27FC236}">
              <a16:creationId xmlns:a16="http://schemas.microsoft.com/office/drawing/2014/main" id="{C7F65537-B5F6-482E-93B7-517C64609C94}"/>
            </a:ext>
          </a:extLst>
        </xdr:cNvPr>
        <xdr:cNvSpPr/>
      </xdr:nvSpPr>
      <xdr:spPr bwMode="auto">
        <a:xfrm>
          <a:off x="7894428" y="0"/>
          <a:ext cx="595222" cy="3551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3</xdr:row>
      <xdr:rowOff>150051</xdr:rowOff>
    </xdr:to>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5FA13222-C41E-4041-AD6C-E44DC1B07B2C}"/>
            </a:ext>
          </a:extLst>
        </xdr:cNvPr>
        <xdr:cNvSpPr/>
      </xdr:nvSpPr>
      <xdr:spPr bwMode="auto">
        <a:xfrm>
          <a:off x="7894428" y="0"/>
          <a:ext cx="595222" cy="75012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6</xdr:row>
      <xdr:rowOff>105078</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FA8DC913-A995-41C7-809C-B65DE3BC0FAF}"/>
            </a:ext>
          </a:extLst>
        </xdr:cNvPr>
        <xdr:cNvSpPr/>
      </xdr:nvSpPr>
      <xdr:spPr bwMode="auto">
        <a:xfrm>
          <a:off x="7894428" y="0"/>
          <a:ext cx="595222" cy="13711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0</xdr:row>
      <xdr:rowOff>198087</xdr:rowOff>
    </xdr:to>
    <xdr:sp macro="" textlink="">
      <xdr:nvSpPr>
        <xdr:cNvPr id="9" name="Button 3" hidden="1">
          <a:extLst>
            <a:ext uri="{63B3BB69-23CF-44E3-9099-C40C66FF867C}">
              <a14:compatExt xmlns:a14="http://schemas.microsoft.com/office/drawing/2010/main" spid="_x0000_s17411"/>
            </a:ext>
            <a:ext uri="{FF2B5EF4-FFF2-40B4-BE49-F238E27FC236}">
              <a16:creationId xmlns:a16="http://schemas.microsoft.com/office/drawing/2014/main" id="{A12D105A-D313-488E-B617-D0EC2D8BA210}"/>
            </a:ext>
          </a:extLst>
        </xdr:cNvPr>
        <xdr:cNvSpPr/>
      </xdr:nvSpPr>
      <xdr:spPr bwMode="auto">
        <a:xfrm>
          <a:off x="7542003" y="0"/>
          <a:ext cx="595222" cy="19808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5</xdr:col>
      <xdr:colOff>17253</xdr:colOff>
      <xdr:row>0</xdr:row>
      <xdr:rowOff>0</xdr:rowOff>
    </xdr:from>
    <xdr:to>
      <xdr:col>5</xdr:col>
      <xdr:colOff>612475</xdr:colOff>
      <xdr:row>0</xdr:row>
      <xdr:rowOff>312387</xdr:rowOff>
    </xdr:to>
    <xdr:sp macro="" textlink="">
      <xdr:nvSpPr>
        <xdr:cNvPr id="2" name="Button 3" hidden="1">
          <a:extLst>
            <a:ext uri="{63B3BB69-23CF-44E3-9099-C40C66FF867C}">
              <a14:compatExt xmlns:a14="http://schemas.microsoft.com/office/drawing/2010/main" spid="_x0000_s17411"/>
            </a:ext>
            <a:ext uri="{FF2B5EF4-FFF2-40B4-BE49-F238E27FC236}">
              <a16:creationId xmlns:a16="http://schemas.microsoft.com/office/drawing/2014/main" id="{48A64A92-5CB2-47F6-96C5-42F18C72989E}"/>
            </a:ext>
          </a:extLst>
        </xdr:cNvPr>
        <xdr:cNvSpPr/>
      </xdr:nvSpPr>
      <xdr:spPr bwMode="auto">
        <a:xfrm>
          <a:off x="6980028" y="0"/>
          <a:ext cx="595222" cy="27895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38</xdr:row>
      <xdr:rowOff>8626</xdr:rowOff>
    </xdr:from>
    <xdr:to>
      <xdr:col>1</xdr:col>
      <xdr:colOff>1009291</xdr:colOff>
      <xdr:row>39</xdr:row>
      <xdr:rowOff>0</xdr:rowOff>
    </xdr:to>
    <xdr:sp macro="" textlink="">
      <xdr:nvSpPr>
        <xdr:cNvPr id="3" name="Button 1" hidden="1">
          <a:extLst>
            <a:ext uri="{63B3BB69-23CF-44E3-9099-C40C66FF867C}">
              <a14:compatExt xmlns:a14="http://schemas.microsoft.com/office/drawing/2010/main" spid="_x0000_s17409"/>
            </a:ext>
            <a:ext uri="{FF2B5EF4-FFF2-40B4-BE49-F238E27FC236}">
              <a16:creationId xmlns:a16="http://schemas.microsoft.com/office/drawing/2014/main" id="{181D3C52-EABE-4066-A129-C855350B0901}"/>
            </a:ext>
          </a:extLst>
        </xdr:cNvPr>
        <xdr:cNvSpPr/>
      </xdr:nvSpPr>
      <xdr:spPr bwMode="auto">
        <a:xfrm>
          <a:off x="466725" y="996225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twoCellAnchor>
    <xdr:from>
      <xdr:col>0</xdr:col>
      <xdr:colOff>0</xdr:colOff>
      <xdr:row>5</xdr:row>
      <xdr:rowOff>0</xdr:rowOff>
    </xdr:from>
    <xdr:to>
      <xdr:col>1</xdr:col>
      <xdr:colOff>0</xdr:colOff>
      <xdr:row>5</xdr:row>
      <xdr:rowOff>103517</xdr:rowOff>
    </xdr:to>
    <xdr:sp macro="" textlink="">
      <xdr:nvSpPr>
        <xdr:cNvPr id="4" name="Button 2" hidden="1">
          <a:extLst>
            <a:ext uri="{63B3BB69-23CF-44E3-9099-C40C66FF867C}">
              <a14:compatExt xmlns:a14="http://schemas.microsoft.com/office/drawing/2010/main" spid="_x0000_s17410"/>
            </a:ext>
            <a:ext uri="{FF2B5EF4-FFF2-40B4-BE49-F238E27FC236}">
              <a16:creationId xmlns:a16="http://schemas.microsoft.com/office/drawing/2014/main" id="{3EEA6B1B-E7AB-48D2-B50E-3D091179C21F}"/>
            </a:ext>
          </a:extLst>
        </xdr:cNvPr>
        <xdr:cNvSpPr/>
      </xdr:nvSpPr>
      <xdr:spPr bwMode="auto">
        <a:xfrm>
          <a:off x="0" y="1000125"/>
          <a:ext cx="466725" cy="10351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ADD ROW</a:t>
          </a:r>
        </a:p>
      </xdr:txBody>
    </xdr:sp>
    <xdr:clientData fPrintsWithSheet="0"/>
  </xdr:twoCellAnchor>
  <xdr:twoCellAnchor editAs="oneCell">
    <xdr:from>
      <xdr:col>5</xdr:col>
      <xdr:colOff>17253</xdr:colOff>
      <xdr:row>38</xdr:row>
      <xdr:rowOff>189781</xdr:rowOff>
    </xdr:from>
    <xdr:to>
      <xdr:col>5</xdr:col>
      <xdr:colOff>612475</xdr:colOff>
      <xdr:row>39</xdr:row>
      <xdr:rowOff>180304</xdr:rowOff>
    </xdr:to>
    <xdr:sp macro="" textlink="">
      <xdr:nvSpPr>
        <xdr:cNvPr id="5" name="Button 3" hidden="1">
          <a:extLst>
            <a:ext uri="{63B3BB69-23CF-44E3-9099-C40C66FF867C}">
              <a14:compatExt xmlns:a14="http://schemas.microsoft.com/office/drawing/2010/main" spid="_x0000_s17411"/>
            </a:ext>
            <a:ext uri="{FF2B5EF4-FFF2-40B4-BE49-F238E27FC236}">
              <a16:creationId xmlns:a16="http://schemas.microsoft.com/office/drawing/2014/main" id="{F3834B79-DA57-4CB3-B243-8896E5F3DB5B}"/>
            </a:ext>
          </a:extLst>
        </xdr:cNvPr>
        <xdr:cNvSpPr/>
      </xdr:nvSpPr>
      <xdr:spPr bwMode="auto">
        <a:xfrm>
          <a:off x="6980028" y="10143406"/>
          <a:ext cx="595222" cy="191220"/>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xdr:from>
      <xdr:col>1</xdr:col>
      <xdr:colOff>0</xdr:colOff>
      <xdr:row>103</xdr:row>
      <xdr:rowOff>8626</xdr:rowOff>
    </xdr:from>
    <xdr:to>
      <xdr:col>1</xdr:col>
      <xdr:colOff>1009291</xdr:colOff>
      <xdr:row>104</xdr:row>
      <xdr:rowOff>0</xdr:rowOff>
    </xdr:to>
    <xdr:sp macro="" textlink="">
      <xdr:nvSpPr>
        <xdr:cNvPr id="6" name="Button 1" hidden="1">
          <a:extLst>
            <a:ext uri="{63B3BB69-23CF-44E3-9099-C40C66FF867C}">
              <a14:compatExt xmlns:a14="http://schemas.microsoft.com/office/drawing/2010/main" spid="_x0000_s17409"/>
            </a:ext>
            <a:ext uri="{FF2B5EF4-FFF2-40B4-BE49-F238E27FC236}">
              <a16:creationId xmlns:a16="http://schemas.microsoft.com/office/drawing/2014/main" id="{B53E1CDD-2BD4-4A8E-8FB5-2D31750CE5BF}"/>
            </a:ext>
          </a:extLst>
        </xdr:cNvPr>
        <xdr:cNvSpPr/>
      </xdr:nvSpPr>
      <xdr:spPr bwMode="auto">
        <a:xfrm>
          <a:off x="466725" y="3580501"/>
          <a:ext cx="656866" cy="191399"/>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000" b="1" i="0" u="none" strike="noStrike" baseline="0">
              <a:solidFill>
                <a:srgbClr val="000000"/>
              </a:solidFill>
              <a:latin typeface="Calibri"/>
              <a:cs typeface="Calibri"/>
            </a:rPr>
            <a:t>ADD ROW</a:t>
          </a:r>
        </a:p>
      </xdr:txBody>
    </xdr:sp>
    <xdr:clientData fPrintsWithSheet="0"/>
  </xdr:twoCellAnchor>
  <xdr:oneCellAnchor>
    <xdr:from>
      <xdr:col>5</xdr:col>
      <xdr:colOff>17253</xdr:colOff>
      <xdr:row>47</xdr:row>
      <xdr:rowOff>189781</xdr:rowOff>
    </xdr:from>
    <xdr:ext cx="595222" cy="202426"/>
    <xdr:sp macro="" textlink="">
      <xdr:nvSpPr>
        <xdr:cNvPr id="7" name="Button 3" hidden="1">
          <a:extLst>
            <a:ext uri="{63B3BB69-23CF-44E3-9099-C40C66FF867C}">
              <a14:compatExt xmlns:a14="http://schemas.microsoft.com/office/drawing/2010/main" spid="_x0000_s17411"/>
            </a:ext>
            <a:ext uri="{FF2B5EF4-FFF2-40B4-BE49-F238E27FC236}">
              <a16:creationId xmlns:a16="http://schemas.microsoft.com/office/drawing/2014/main" id="{6B1E3F99-2E91-43EB-BBF9-2C65C84FCC52}"/>
            </a:ext>
          </a:extLst>
        </xdr:cNvPr>
        <xdr:cNvSpPr/>
      </xdr:nvSpPr>
      <xdr:spPr bwMode="auto">
        <a:xfrm>
          <a:off x="6920077" y="8201987"/>
          <a:ext cx="595222" cy="20242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oneCellAnchor>
  <xdr:twoCellAnchor editAs="oneCell">
    <xdr:from>
      <xdr:col>5</xdr:col>
      <xdr:colOff>17253</xdr:colOff>
      <xdr:row>0</xdr:row>
      <xdr:rowOff>0</xdr:rowOff>
    </xdr:from>
    <xdr:to>
      <xdr:col>5</xdr:col>
      <xdr:colOff>612475</xdr:colOff>
      <xdr:row>2</xdr:row>
      <xdr:rowOff>28953</xdr:rowOff>
    </xdr:to>
    <xdr:sp macro="" textlink="">
      <xdr:nvSpPr>
        <xdr:cNvPr id="8" name="Button 3" hidden="1">
          <a:extLst>
            <a:ext uri="{63B3BB69-23CF-44E3-9099-C40C66FF867C}">
              <a14:compatExt xmlns:a14="http://schemas.microsoft.com/office/drawing/2010/main" spid="_x0000_s17411"/>
            </a:ext>
            <a:ext uri="{FF2B5EF4-FFF2-40B4-BE49-F238E27FC236}">
              <a16:creationId xmlns:a16="http://schemas.microsoft.com/office/drawing/2014/main" id="{C6B00583-9027-493E-B1FC-633B80324139}"/>
            </a:ext>
          </a:extLst>
        </xdr:cNvPr>
        <xdr:cNvSpPr/>
      </xdr:nvSpPr>
      <xdr:spPr bwMode="auto">
        <a:xfrm>
          <a:off x="7884903" y="0"/>
          <a:ext cx="595222" cy="429003"/>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4</xdr:row>
      <xdr:rowOff>7587</xdr:rowOff>
    </xdr:to>
    <xdr:sp macro="" textlink="">
      <xdr:nvSpPr>
        <xdr:cNvPr id="9" name="Button 3" hidden="1">
          <a:extLst>
            <a:ext uri="{63B3BB69-23CF-44E3-9099-C40C66FF867C}">
              <a14:compatExt xmlns:a14="http://schemas.microsoft.com/office/drawing/2010/main" spid="_x0000_s17411"/>
            </a:ext>
            <a:ext uri="{FF2B5EF4-FFF2-40B4-BE49-F238E27FC236}">
              <a16:creationId xmlns:a16="http://schemas.microsoft.com/office/drawing/2014/main" id="{08578D5F-6BB2-4144-BAE3-E8BF675D2703}"/>
            </a:ext>
          </a:extLst>
        </xdr:cNvPr>
        <xdr:cNvSpPr/>
      </xdr:nvSpPr>
      <xdr:spPr bwMode="auto">
        <a:xfrm>
          <a:off x="7884903" y="0"/>
          <a:ext cx="595222" cy="793306"/>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6</xdr:row>
      <xdr:rowOff>150051</xdr:rowOff>
    </xdr:to>
    <xdr:sp macro="" textlink="">
      <xdr:nvSpPr>
        <xdr:cNvPr id="10" name="Button 3" hidden="1">
          <a:extLst>
            <a:ext uri="{63B3BB69-23CF-44E3-9099-C40C66FF867C}">
              <a14:compatExt xmlns:a14="http://schemas.microsoft.com/office/drawing/2010/main" spid="_x0000_s17411"/>
            </a:ext>
            <a:ext uri="{FF2B5EF4-FFF2-40B4-BE49-F238E27FC236}">
              <a16:creationId xmlns:a16="http://schemas.microsoft.com/office/drawing/2014/main" id="{8146B0EF-6F76-41CA-ABFB-9AEE0A874132}"/>
            </a:ext>
          </a:extLst>
        </xdr:cNvPr>
        <xdr:cNvSpPr/>
      </xdr:nvSpPr>
      <xdr:spPr bwMode="auto">
        <a:xfrm>
          <a:off x="7884903" y="0"/>
          <a:ext cx="595222" cy="1407351"/>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twoCellAnchor editAs="oneCell">
    <xdr:from>
      <xdr:col>5</xdr:col>
      <xdr:colOff>17253</xdr:colOff>
      <xdr:row>0</xdr:row>
      <xdr:rowOff>0</xdr:rowOff>
    </xdr:from>
    <xdr:to>
      <xdr:col>5</xdr:col>
      <xdr:colOff>612475</xdr:colOff>
      <xdr:row>0</xdr:row>
      <xdr:rowOff>198087</xdr:rowOff>
    </xdr:to>
    <xdr:sp macro="" textlink="">
      <xdr:nvSpPr>
        <xdr:cNvPr id="11" name="Button 3" hidden="1">
          <a:extLst>
            <a:ext uri="{63B3BB69-23CF-44E3-9099-C40C66FF867C}">
              <a14:compatExt xmlns:a14="http://schemas.microsoft.com/office/drawing/2010/main" spid="_x0000_s17411"/>
            </a:ext>
            <a:ext uri="{FF2B5EF4-FFF2-40B4-BE49-F238E27FC236}">
              <a16:creationId xmlns:a16="http://schemas.microsoft.com/office/drawing/2014/main" id="{CE55FA21-3241-4E29-9D8B-081A2E65CDF0}"/>
            </a:ext>
          </a:extLst>
        </xdr:cNvPr>
        <xdr:cNvSpPr/>
      </xdr:nvSpPr>
      <xdr:spPr bwMode="auto">
        <a:xfrm>
          <a:off x="7542003" y="0"/>
          <a:ext cx="595222" cy="198087"/>
        </a:xfrm>
        <a:prstGeom prst="rect">
          <a:avLst/>
        </a:prstGeom>
        <a:noFill/>
        <a:ln w="9525">
          <a:miter lim="800000"/>
          <a:headEnd/>
          <a:tailEnd/>
        </a:ln>
      </xdr:spPr>
      <xdr:txBody>
        <a:bodyPr vertOverflow="clip" wrap="square" lIns="27432" tIns="27432" rIns="27432" bIns="27432" anchor="ctr" upright="1"/>
        <a:lstStyle/>
        <a:p>
          <a:pPr algn="ctr" rtl="0">
            <a:defRPr sz="1000"/>
          </a:pPr>
          <a:r>
            <a:rPr lang="en-ZA" sz="1100" b="0" i="0" u="none" strike="noStrike" baseline="0">
              <a:solidFill>
                <a:srgbClr val="000000"/>
              </a:solidFill>
              <a:latin typeface="Calibri"/>
              <a:cs typeface="Calibri"/>
            </a:rPr>
            <a:t>New VO</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889D-1B93-44F6-AEB9-4B09172AF7A8}">
  <dimension ref="A1:H31"/>
  <sheetViews>
    <sheetView tabSelected="1" workbookViewId="0">
      <selection activeCell="D17" sqref="D17"/>
    </sheetView>
  </sheetViews>
  <sheetFormatPr defaultColWidth="8.81640625" defaultRowHeight="12.5" x14ac:dyDescent="0.25"/>
  <cols>
    <col min="1" max="3" width="8.81640625" style="10"/>
    <col min="4" max="4" width="61" style="21" customWidth="1"/>
    <col min="5" max="8" width="8.81640625" style="9"/>
    <col min="9" max="16384" width="8.81640625" style="10"/>
  </cols>
  <sheetData>
    <row r="1" spans="1:5" x14ac:dyDescent="0.25">
      <c r="A1" s="74"/>
      <c r="B1" s="75"/>
      <c r="C1" s="75"/>
      <c r="D1" s="75"/>
      <c r="E1" s="76"/>
    </row>
    <row r="2" spans="1:5" x14ac:dyDescent="0.25">
      <c r="A2" s="77"/>
      <c r="B2" s="78"/>
      <c r="C2" s="78"/>
      <c r="D2" s="78"/>
      <c r="E2" s="79"/>
    </row>
    <row r="3" spans="1:5" x14ac:dyDescent="0.25">
      <c r="A3" s="77"/>
      <c r="B3" s="78"/>
      <c r="C3" s="78"/>
      <c r="D3" s="78"/>
      <c r="E3" s="79"/>
    </row>
    <row r="4" spans="1:5" x14ac:dyDescent="0.25">
      <c r="A4" s="77"/>
      <c r="B4" s="78"/>
      <c r="C4" s="78"/>
      <c r="D4" s="78"/>
      <c r="E4" s="79"/>
    </row>
    <row r="5" spans="1:5" x14ac:dyDescent="0.25">
      <c r="A5" s="77"/>
      <c r="B5" s="78"/>
      <c r="C5" s="78"/>
      <c r="D5" s="78"/>
      <c r="E5" s="79"/>
    </row>
    <row r="6" spans="1:5" x14ac:dyDescent="0.25">
      <c r="A6" s="77"/>
      <c r="B6" s="78"/>
      <c r="C6" s="78"/>
      <c r="D6" s="78"/>
      <c r="E6" s="79"/>
    </row>
    <row r="7" spans="1:5" x14ac:dyDescent="0.25">
      <c r="A7" s="77"/>
      <c r="B7" s="78"/>
      <c r="C7" s="78"/>
      <c r="D7" s="78"/>
      <c r="E7" s="79"/>
    </row>
    <row r="8" spans="1:5" x14ac:dyDescent="0.25">
      <c r="A8" s="77"/>
      <c r="B8" s="78"/>
      <c r="C8" s="78"/>
      <c r="D8" s="78"/>
      <c r="E8" s="79"/>
    </row>
    <row r="9" spans="1:5" x14ac:dyDescent="0.25">
      <c r="A9" s="77"/>
      <c r="B9" s="78"/>
      <c r="C9" s="78"/>
      <c r="D9" s="78"/>
      <c r="E9" s="79"/>
    </row>
    <row r="10" spans="1:5" x14ac:dyDescent="0.25">
      <c r="A10" s="77"/>
      <c r="B10" s="78"/>
      <c r="C10" s="78"/>
      <c r="D10" s="78"/>
      <c r="E10" s="79"/>
    </row>
    <row r="11" spans="1:5" x14ac:dyDescent="0.25">
      <c r="A11" s="77"/>
      <c r="B11" s="78"/>
      <c r="C11" s="78"/>
      <c r="D11" s="78"/>
      <c r="E11" s="79"/>
    </row>
    <row r="12" spans="1:5" x14ac:dyDescent="0.25">
      <c r="A12" s="77"/>
      <c r="B12" s="78"/>
      <c r="C12" s="78"/>
      <c r="D12" s="78"/>
      <c r="E12" s="79"/>
    </row>
    <row r="13" spans="1:5" ht="13" thickBot="1" x14ac:dyDescent="0.3">
      <c r="A13" s="80"/>
      <c r="B13" s="81"/>
      <c r="C13" s="81"/>
      <c r="D13" s="81"/>
      <c r="E13" s="82"/>
    </row>
    <row r="14" spans="1:5" ht="20.5" thickBot="1" x14ac:dyDescent="0.45">
      <c r="A14" s="83" t="s">
        <v>659</v>
      </c>
      <c r="B14" s="84"/>
      <c r="C14" s="84"/>
      <c r="D14" s="84"/>
      <c r="E14" s="85"/>
    </row>
    <row r="15" spans="1:5" x14ac:dyDescent="0.25">
      <c r="A15" s="11"/>
      <c r="B15" s="12"/>
      <c r="C15" s="12"/>
      <c r="D15" s="12"/>
      <c r="E15" s="13"/>
    </row>
    <row r="16" spans="1:5" ht="13" thickBot="1" x14ac:dyDescent="0.3">
      <c r="A16" s="11"/>
      <c r="B16" s="12"/>
      <c r="C16" s="12"/>
      <c r="D16" s="12"/>
      <c r="E16" s="13"/>
    </row>
    <row r="17" spans="1:5" ht="20.5" thickBot="1" x14ac:dyDescent="0.3">
      <c r="A17" s="14" t="s">
        <v>660</v>
      </c>
      <c r="B17" s="15"/>
      <c r="C17" s="15"/>
      <c r="D17" s="16" t="s">
        <v>674</v>
      </c>
      <c r="E17" s="17"/>
    </row>
    <row r="18" spans="1:5" ht="16" thickBot="1" x14ac:dyDescent="0.4">
      <c r="A18" s="11"/>
      <c r="B18" s="12"/>
      <c r="C18" s="12"/>
      <c r="D18" s="18"/>
      <c r="E18" s="13"/>
    </row>
    <row r="19" spans="1:5" ht="38.5" customHeight="1" thickBot="1" x14ac:dyDescent="0.3">
      <c r="A19" s="14" t="s">
        <v>661</v>
      </c>
      <c r="B19" s="15"/>
      <c r="C19" s="15"/>
      <c r="D19" s="19" t="s">
        <v>666</v>
      </c>
      <c r="E19" s="17"/>
    </row>
    <row r="20" spans="1:5" ht="16" thickBot="1" x14ac:dyDescent="0.4">
      <c r="A20" s="11"/>
      <c r="B20" s="12"/>
      <c r="C20" s="12"/>
      <c r="D20" s="18"/>
      <c r="E20" s="13"/>
    </row>
    <row r="21" spans="1:5" ht="20.5" thickBot="1" x14ac:dyDescent="0.3">
      <c r="A21" s="14" t="s">
        <v>662</v>
      </c>
      <c r="B21" s="15"/>
      <c r="C21" s="15"/>
      <c r="D21" s="20"/>
      <c r="E21" s="17"/>
    </row>
    <row r="22" spans="1:5" x14ac:dyDescent="0.25">
      <c r="A22" s="11"/>
      <c r="B22" s="12"/>
      <c r="C22" s="12"/>
      <c r="D22" s="12"/>
      <c r="E22" s="13"/>
    </row>
    <row r="23" spans="1:5" ht="13" thickBot="1" x14ac:dyDescent="0.3">
      <c r="A23" s="11"/>
      <c r="B23" s="12"/>
      <c r="C23" s="12"/>
      <c r="D23" s="12"/>
      <c r="E23" s="13"/>
    </row>
    <row r="24" spans="1:5" ht="14" x14ac:dyDescent="0.3">
      <c r="A24" s="86"/>
      <c r="B24" s="86"/>
      <c r="C24" s="86"/>
      <c r="D24" s="86"/>
      <c r="E24" s="86"/>
    </row>
    <row r="25" spans="1:5" x14ac:dyDescent="0.25">
      <c r="A25" s="10" t="s">
        <v>663</v>
      </c>
    </row>
    <row r="26" spans="1:5" ht="14.5" x14ac:dyDescent="0.25">
      <c r="A26" s="87" t="s">
        <v>664</v>
      </c>
      <c r="B26" s="88"/>
      <c r="C26" s="88"/>
      <c r="D26" s="88"/>
    </row>
    <row r="27" spans="1:5" ht="14.5" x14ac:dyDescent="0.25">
      <c r="A27" s="70" t="s">
        <v>665</v>
      </c>
      <c r="B27" s="71"/>
      <c r="C27" s="71"/>
      <c r="D27" s="71"/>
    </row>
    <row r="28" spans="1:5" ht="14.5" x14ac:dyDescent="0.25">
      <c r="A28" s="70"/>
      <c r="B28" s="71"/>
      <c r="C28" s="71"/>
      <c r="D28" s="71"/>
    </row>
    <row r="29" spans="1:5" ht="14.5" x14ac:dyDescent="0.25">
      <c r="A29" s="70"/>
      <c r="B29" s="71"/>
      <c r="C29" s="71"/>
      <c r="D29" s="71"/>
    </row>
    <row r="30" spans="1:5" ht="14.5" x14ac:dyDescent="0.25">
      <c r="A30" s="72"/>
      <c r="B30" s="73"/>
      <c r="C30" s="73"/>
      <c r="D30" s="73"/>
    </row>
    <row r="31" spans="1:5" x14ac:dyDescent="0.25">
      <c r="A31" s="22"/>
      <c r="B31" s="22"/>
      <c r="C31" s="22"/>
      <c r="D31" s="22"/>
    </row>
  </sheetData>
  <mergeCells count="8">
    <mergeCell ref="A29:D29"/>
    <mergeCell ref="A30:D30"/>
    <mergeCell ref="A1:E13"/>
    <mergeCell ref="A14:E14"/>
    <mergeCell ref="A24:E24"/>
    <mergeCell ref="A26:D26"/>
    <mergeCell ref="A27:D27"/>
    <mergeCell ref="A28:D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ECF3-0320-470E-ADD8-A3F374C8274F}">
  <dimension ref="A1:I25"/>
  <sheetViews>
    <sheetView topLeftCell="A2" zoomScaleNormal="100" zoomScaleSheetLayoutView="100" workbookViewId="0">
      <selection activeCell="B2" sqref="B2"/>
    </sheetView>
  </sheetViews>
  <sheetFormatPr defaultColWidth="9.1796875" defaultRowHeight="14" x14ac:dyDescent="0.25"/>
  <cols>
    <col min="1" max="1" width="3.26953125" style="27" customWidth="1"/>
    <col min="2" max="2" width="17.1796875" style="25" bestFit="1" customWidth="1"/>
    <col min="3" max="3" width="18.54296875" style="25" bestFit="1" customWidth="1"/>
    <col min="4" max="4" width="9.36328125" style="26" customWidth="1"/>
    <col min="5" max="5" width="15.453125" style="27" customWidth="1"/>
    <col min="6" max="6" width="4.81640625" style="28" customWidth="1"/>
    <col min="7" max="7" width="21.26953125" style="29" customWidth="1"/>
    <col min="8" max="8" width="15.81640625" style="23" bestFit="1" customWidth="1"/>
    <col min="9" max="16384" width="9.1796875" style="23"/>
  </cols>
  <sheetData>
    <row r="1" spans="1:9" ht="148.75" hidden="1" customHeight="1" x14ac:dyDescent="0.3">
      <c r="A1" s="108"/>
      <c r="B1" s="108"/>
      <c r="C1" s="108"/>
      <c r="D1" s="108"/>
      <c r="E1" s="108"/>
      <c r="F1" s="108"/>
      <c r="G1" s="108"/>
    </row>
    <row r="2" spans="1:9" ht="50" customHeight="1" x14ac:dyDescent="0.25">
      <c r="A2" s="23"/>
      <c r="B2" s="220" t="s">
        <v>679</v>
      </c>
      <c r="C2" s="93" t="str">
        <f>'Cover Page'!D19</f>
        <v>Procurement and installation of an HVAC system and replacement of the BMS System at the CSIR ICC for a period of three (3) years</v>
      </c>
      <c r="D2" s="93"/>
      <c r="E2" s="93"/>
      <c r="F2" s="93"/>
      <c r="G2" s="94"/>
    </row>
    <row r="3" spans="1:9" ht="26" customHeight="1" x14ac:dyDescent="0.25">
      <c r="A3" s="23"/>
      <c r="B3" s="221" t="s">
        <v>675</v>
      </c>
      <c r="C3" s="95" t="str">
        <f>'Cover Page'!D17</f>
        <v>RFP NO. 9501.1/16/09/2025</v>
      </c>
      <c r="D3" s="95"/>
      <c r="E3" s="95"/>
      <c r="F3" s="95"/>
      <c r="G3" s="96"/>
    </row>
    <row r="4" spans="1:9" ht="22.5" customHeight="1" thickBot="1" x14ac:dyDescent="0.3">
      <c r="A4" s="23"/>
      <c r="B4" s="222" t="s">
        <v>11</v>
      </c>
      <c r="C4" s="97" t="s">
        <v>676</v>
      </c>
      <c r="D4" s="97"/>
      <c r="E4" s="97"/>
      <c r="F4" s="97"/>
      <c r="G4" s="98"/>
    </row>
    <row r="5" spans="1:9" x14ac:dyDescent="0.25">
      <c r="A5" s="24"/>
    </row>
    <row r="6" spans="1:9" ht="14.5" thickBot="1" x14ac:dyDescent="0.3">
      <c r="D6" s="23"/>
      <c r="F6" s="30"/>
    </row>
    <row r="7" spans="1:9" ht="20" customHeight="1" x14ac:dyDescent="0.25">
      <c r="A7" s="23"/>
      <c r="B7" s="126" t="s">
        <v>0</v>
      </c>
      <c r="C7" s="127"/>
      <c r="D7" s="127"/>
      <c r="E7" s="127"/>
      <c r="F7" s="127"/>
      <c r="G7" s="128" t="s">
        <v>1</v>
      </c>
      <c r="I7" s="31"/>
    </row>
    <row r="8" spans="1:9" ht="20" customHeight="1" x14ac:dyDescent="0.25">
      <c r="A8" s="23"/>
      <c r="B8" s="109" t="s">
        <v>2</v>
      </c>
      <c r="C8" s="110"/>
      <c r="D8" s="110"/>
      <c r="E8" s="110"/>
      <c r="F8" s="110"/>
      <c r="G8" s="32" t="s">
        <v>3</v>
      </c>
    </row>
    <row r="9" spans="1:9" ht="20" customHeight="1" x14ac:dyDescent="0.25">
      <c r="A9" s="26"/>
      <c r="B9" s="104" t="s">
        <v>4</v>
      </c>
      <c r="C9" s="105"/>
      <c r="D9" s="105"/>
      <c r="E9" s="105"/>
      <c r="F9" s="105"/>
      <c r="G9" s="33">
        <f>Preliminaries!G44</f>
        <v>0</v>
      </c>
    </row>
    <row r="10" spans="1:9" ht="20" customHeight="1" x14ac:dyDescent="0.25">
      <c r="A10" s="26"/>
      <c r="B10" s="104" t="s">
        <v>5</v>
      </c>
      <c r="C10" s="105"/>
      <c r="D10" s="105"/>
      <c r="E10" s="105"/>
      <c r="F10" s="105"/>
      <c r="G10" s="33">
        <f>'Provisional Amounts'!G49</f>
        <v>10000000</v>
      </c>
    </row>
    <row r="11" spans="1:9" ht="20" customHeight="1" x14ac:dyDescent="0.25">
      <c r="A11" s="26"/>
      <c r="B11" s="104" t="s">
        <v>6</v>
      </c>
      <c r="C11" s="105"/>
      <c r="D11" s="105"/>
      <c r="E11" s="105"/>
      <c r="F11" s="105"/>
      <c r="G11" s="33">
        <f>Ducting!G40</f>
        <v>0</v>
      </c>
    </row>
    <row r="12" spans="1:9" ht="20" customHeight="1" x14ac:dyDescent="0.25">
      <c r="A12" s="26"/>
      <c r="B12" s="104" t="s">
        <v>7</v>
      </c>
      <c r="C12" s="105"/>
      <c r="D12" s="105"/>
      <c r="E12" s="105"/>
      <c r="F12" s="105"/>
      <c r="G12" s="33">
        <f>'Piping &amp; Fitting'!G144</f>
        <v>0</v>
      </c>
    </row>
    <row r="13" spans="1:9" ht="20" customHeight="1" x14ac:dyDescent="0.25">
      <c r="A13" s="26"/>
      <c r="B13" s="104" t="s">
        <v>8</v>
      </c>
      <c r="C13" s="105"/>
      <c r="D13" s="105"/>
      <c r="E13" s="105"/>
      <c r="F13" s="105"/>
      <c r="G13" s="33">
        <f>Equipment!G140</f>
        <v>0</v>
      </c>
    </row>
    <row r="14" spans="1:9" ht="20" customHeight="1" x14ac:dyDescent="0.25">
      <c r="A14" s="26"/>
      <c r="B14" s="104" t="s">
        <v>9</v>
      </c>
      <c r="C14" s="105"/>
      <c r="D14" s="105"/>
      <c r="E14" s="105"/>
      <c r="F14" s="105"/>
      <c r="G14" s="33">
        <f>Terminals!G32</f>
        <v>0</v>
      </c>
    </row>
    <row r="15" spans="1:9" ht="20" customHeight="1" x14ac:dyDescent="0.25">
      <c r="A15" s="26"/>
      <c r="B15" s="104" t="s">
        <v>10</v>
      </c>
      <c r="C15" s="105"/>
      <c r="D15" s="105"/>
      <c r="E15" s="105"/>
      <c r="F15" s="105"/>
      <c r="G15" s="33">
        <f>VRF!G104</f>
        <v>0</v>
      </c>
    </row>
    <row r="16" spans="1:9" ht="20" customHeight="1" x14ac:dyDescent="0.25">
      <c r="A16" s="26"/>
      <c r="B16" s="104"/>
      <c r="C16" s="105"/>
      <c r="D16" s="105"/>
      <c r="E16" s="105"/>
      <c r="F16" s="105"/>
      <c r="G16" s="33"/>
    </row>
    <row r="17" spans="1:8" ht="20" customHeight="1" x14ac:dyDescent="0.25">
      <c r="A17" s="26"/>
      <c r="B17" s="104"/>
      <c r="C17" s="105"/>
      <c r="D17" s="105"/>
      <c r="E17" s="105"/>
      <c r="F17" s="105"/>
      <c r="G17" s="33"/>
    </row>
    <row r="18" spans="1:8" ht="20" customHeight="1" x14ac:dyDescent="0.3">
      <c r="A18" s="26"/>
      <c r="B18" s="106" t="s">
        <v>668</v>
      </c>
      <c r="C18" s="107"/>
      <c r="D18" s="107"/>
      <c r="E18" s="107"/>
      <c r="F18" s="107"/>
      <c r="G18" s="34">
        <f>SUM(G9:G17)</f>
        <v>10000000</v>
      </c>
    </row>
    <row r="19" spans="1:8" ht="20" customHeight="1" x14ac:dyDescent="0.3">
      <c r="A19" s="26"/>
      <c r="B19" s="102" t="s">
        <v>677</v>
      </c>
      <c r="C19" s="103"/>
      <c r="D19" s="103"/>
      <c r="E19" s="103"/>
      <c r="F19" s="103"/>
      <c r="G19" s="35">
        <v>0</v>
      </c>
    </row>
    <row r="20" spans="1:8" ht="20" customHeight="1" x14ac:dyDescent="0.3">
      <c r="A20" s="26"/>
      <c r="B20" s="106" t="s">
        <v>669</v>
      </c>
      <c r="C20" s="107"/>
      <c r="D20" s="107"/>
      <c r="E20" s="107"/>
      <c r="F20" s="107"/>
      <c r="G20" s="35">
        <v>0</v>
      </c>
    </row>
    <row r="21" spans="1:8" ht="20" customHeight="1" x14ac:dyDescent="0.3">
      <c r="A21" s="26"/>
      <c r="B21" s="89" t="s">
        <v>673</v>
      </c>
      <c r="C21" s="90"/>
      <c r="D21" s="90"/>
      <c r="E21" s="90"/>
      <c r="F21" s="90"/>
      <c r="G21" s="35">
        <v>0</v>
      </c>
    </row>
    <row r="22" spans="1:8" ht="20" customHeight="1" x14ac:dyDescent="0.3">
      <c r="A22" s="26"/>
      <c r="B22" s="106" t="s">
        <v>670</v>
      </c>
      <c r="C22" s="107"/>
      <c r="D22" s="107"/>
      <c r="E22" s="107"/>
      <c r="F22" s="107"/>
      <c r="G22" s="35">
        <v>0</v>
      </c>
    </row>
    <row r="23" spans="1:8" ht="20" customHeight="1" x14ac:dyDescent="0.3">
      <c r="A23" s="26"/>
      <c r="B23" s="89" t="s">
        <v>671</v>
      </c>
      <c r="C23" s="90"/>
      <c r="D23" s="90"/>
      <c r="E23" s="90"/>
      <c r="F23" s="90"/>
      <c r="G23" s="35">
        <v>0</v>
      </c>
    </row>
    <row r="24" spans="1:8" s="39" customFormat="1" ht="34.75" customHeight="1" thickBot="1" x14ac:dyDescent="0.3">
      <c r="A24" s="36"/>
      <c r="B24" s="91" t="s">
        <v>672</v>
      </c>
      <c r="C24" s="92"/>
      <c r="D24" s="92"/>
      <c r="E24" s="92"/>
      <c r="F24" s="92"/>
      <c r="G24" s="37">
        <v>0</v>
      </c>
      <c r="H24" s="38"/>
    </row>
    <row r="25" spans="1:8" s="40" customFormat="1" x14ac:dyDescent="0.3">
      <c r="B25" s="99"/>
      <c r="C25" s="100"/>
      <c r="D25" s="100"/>
      <c r="E25" s="100"/>
      <c r="F25" s="101"/>
    </row>
  </sheetData>
  <mergeCells count="23">
    <mergeCell ref="A1:G1"/>
    <mergeCell ref="B7:F7"/>
    <mergeCell ref="B8:F8"/>
    <mergeCell ref="B9:F9"/>
    <mergeCell ref="B10:F10"/>
    <mergeCell ref="B25:F25"/>
    <mergeCell ref="B19:F19"/>
    <mergeCell ref="B14:F14"/>
    <mergeCell ref="B15:F15"/>
    <mergeCell ref="B16:F16"/>
    <mergeCell ref="B17:F17"/>
    <mergeCell ref="B18:F18"/>
    <mergeCell ref="B20:F20"/>
    <mergeCell ref="B21:F21"/>
    <mergeCell ref="B22:F22"/>
    <mergeCell ref="B23:F23"/>
    <mergeCell ref="B24:F24"/>
    <mergeCell ref="C2:G2"/>
    <mergeCell ref="C3:G3"/>
    <mergeCell ref="C4:G4"/>
    <mergeCell ref="B13:F13"/>
    <mergeCell ref="B11:F11"/>
    <mergeCell ref="B12:F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3983-36C0-4588-AA0E-F7E5BC3ECFED}">
  <dimension ref="A1:I47"/>
  <sheetViews>
    <sheetView zoomScaleNormal="100" zoomScaleSheetLayoutView="85" workbookViewId="0">
      <selection activeCell="B1" sqref="B1"/>
    </sheetView>
  </sheetViews>
  <sheetFormatPr defaultColWidth="9.1796875" defaultRowHeight="14" x14ac:dyDescent="0.3"/>
  <cols>
    <col min="1" max="1" width="3.54296875" style="40" customWidth="1"/>
    <col min="2" max="2" width="16.54296875" style="40" customWidth="1"/>
    <col min="3" max="3" width="72.453125" style="40" customWidth="1"/>
    <col min="4" max="4" width="6.453125" style="40" customWidth="1"/>
    <col min="5" max="5" width="8.81640625" style="40" bestFit="1" customWidth="1"/>
    <col min="6" max="6" width="13.1796875" style="40" customWidth="1"/>
    <col min="7" max="7" width="23.1796875" style="40" customWidth="1"/>
    <col min="8" max="8" width="11.453125" style="40" bestFit="1" customWidth="1"/>
    <col min="9" max="9" width="17" style="65" bestFit="1" customWidth="1"/>
    <col min="10" max="16384" width="9.1796875" style="40"/>
  </cols>
  <sheetData>
    <row r="1" spans="1:9" s="23" customFormat="1" ht="50" customHeight="1" x14ac:dyDescent="0.25">
      <c r="B1" s="220" t="s">
        <v>679</v>
      </c>
      <c r="C1" s="93" t="s">
        <v>666</v>
      </c>
      <c r="D1" s="93"/>
      <c r="E1" s="93"/>
      <c r="F1" s="93"/>
      <c r="G1" s="94"/>
    </row>
    <row r="2" spans="1:9" s="23" customFormat="1" ht="26" customHeight="1" x14ac:dyDescent="0.25">
      <c r="B2" s="221" t="s">
        <v>675</v>
      </c>
      <c r="C2" s="95" t="s">
        <v>674</v>
      </c>
      <c r="D2" s="95"/>
      <c r="E2" s="95"/>
      <c r="F2" s="95"/>
      <c r="G2" s="96"/>
    </row>
    <row r="3" spans="1:9" s="23" customFormat="1" ht="22.5" customHeight="1" thickBot="1" x14ac:dyDescent="0.3">
      <c r="B3" s="222" t="s">
        <v>11</v>
      </c>
      <c r="C3" s="97" t="s">
        <v>4</v>
      </c>
      <c r="D3" s="97"/>
      <c r="E3" s="97"/>
      <c r="F3" s="97"/>
      <c r="G3" s="98"/>
    </row>
    <row r="4" spans="1:9" s="23" customFormat="1" x14ac:dyDescent="0.25">
      <c r="A4" s="24"/>
      <c r="B4" s="25"/>
      <c r="C4" s="25"/>
      <c r="D4" s="26"/>
      <c r="E4" s="27"/>
      <c r="F4" s="28"/>
      <c r="G4" s="29"/>
    </row>
    <row r="5" spans="1:9" s="23" customFormat="1" x14ac:dyDescent="0.25">
      <c r="A5" s="27"/>
      <c r="B5" s="25"/>
      <c r="C5" s="25"/>
      <c r="E5" s="27"/>
      <c r="F5" s="30"/>
      <c r="G5" s="29"/>
    </row>
    <row r="6" spans="1:9" s="41" customFormat="1" ht="20" customHeight="1" x14ac:dyDescent="0.25">
      <c r="B6" s="129" t="s">
        <v>12</v>
      </c>
      <c r="C6" s="129" t="s">
        <v>13</v>
      </c>
      <c r="D6" s="129" t="s">
        <v>14</v>
      </c>
      <c r="E6" s="129" t="s">
        <v>15</v>
      </c>
      <c r="F6" s="129" t="s">
        <v>16</v>
      </c>
      <c r="G6" s="129" t="s">
        <v>17</v>
      </c>
      <c r="I6" s="42"/>
    </row>
    <row r="7" spans="1:9" s="43" customFormat="1" ht="20" customHeight="1" x14ac:dyDescent="0.25">
      <c r="B7" s="67" t="s">
        <v>18</v>
      </c>
      <c r="C7" s="68" t="s">
        <v>4</v>
      </c>
      <c r="D7" s="69" t="s">
        <v>19</v>
      </c>
      <c r="E7" s="47"/>
      <c r="F7" s="48" t="s">
        <v>19</v>
      </c>
      <c r="G7" s="48" t="s">
        <v>19</v>
      </c>
      <c r="I7" s="49"/>
    </row>
    <row r="8" spans="1:9" s="43" customFormat="1" ht="20" customHeight="1" x14ac:dyDescent="0.35">
      <c r="B8" s="44"/>
      <c r="C8" s="45"/>
      <c r="D8" s="46"/>
      <c r="E8" s="47"/>
      <c r="F8" s="48"/>
      <c r="G8" s="48"/>
      <c r="I8" s="49"/>
    </row>
    <row r="9" spans="1:9" s="50" customFormat="1" ht="20" customHeight="1" x14ac:dyDescent="0.25">
      <c r="B9" s="51" t="s">
        <v>20</v>
      </c>
      <c r="C9" s="52" t="s">
        <v>21</v>
      </c>
      <c r="D9" s="53" t="s">
        <v>22</v>
      </c>
      <c r="E9" s="54">
        <v>1</v>
      </c>
      <c r="F9" s="55"/>
      <c r="G9" s="56">
        <f>F9*E9</f>
        <v>0</v>
      </c>
      <c r="I9" s="57"/>
    </row>
    <row r="10" spans="1:9" s="50" customFormat="1" ht="20" customHeight="1" x14ac:dyDescent="0.25">
      <c r="B10" s="51" t="s">
        <v>23</v>
      </c>
      <c r="C10" s="52" t="s">
        <v>24</v>
      </c>
      <c r="D10" s="53" t="s">
        <v>22</v>
      </c>
      <c r="E10" s="54">
        <v>1</v>
      </c>
      <c r="F10" s="55"/>
      <c r="G10" s="56">
        <f t="shared" ref="G10:G41" si="0">F10*E10</f>
        <v>0</v>
      </c>
      <c r="I10" s="57"/>
    </row>
    <row r="11" spans="1:9" s="50" customFormat="1" ht="20" customHeight="1" x14ac:dyDescent="0.25">
      <c r="B11" s="51" t="s">
        <v>25</v>
      </c>
      <c r="C11" s="52" t="s">
        <v>26</v>
      </c>
      <c r="D11" s="53" t="s">
        <v>22</v>
      </c>
      <c r="E11" s="54">
        <v>1</v>
      </c>
      <c r="F11" s="55"/>
      <c r="G11" s="56">
        <f t="shared" ref="G11:G12" si="1">F11*E11</f>
        <v>0</v>
      </c>
      <c r="I11" s="57"/>
    </row>
    <row r="12" spans="1:9" s="50" customFormat="1" ht="20" customHeight="1" x14ac:dyDescent="0.25">
      <c r="B12" s="51" t="s">
        <v>27</v>
      </c>
      <c r="C12" s="52" t="s">
        <v>28</v>
      </c>
      <c r="D12" s="53" t="s">
        <v>22</v>
      </c>
      <c r="E12" s="54">
        <v>1</v>
      </c>
      <c r="F12" s="55"/>
      <c r="G12" s="56">
        <f t="shared" si="1"/>
        <v>0</v>
      </c>
      <c r="I12" s="57"/>
    </row>
    <row r="13" spans="1:9" s="50" customFormat="1" ht="20" customHeight="1" x14ac:dyDescent="0.25">
      <c r="B13" s="51" t="s">
        <v>29</v>
      </c>
      <c r="C13" s="52" t="s">
        <v>30</v>
      </c>
      <c r="D13" s="53" t="s">
        <v>22</v>
      </c>
      <c r="E13" s="54">
        <v>1</v>
      </c>
      <c r="F13" s="55"/>
      <c r="G13" s="56">
        <f t="shared" si="0"/>
        <v>0</v>
      </c>
      <c r="H13" s="111"/>
      <c r="I13" s="111"/>
    </row>
    <row r="14" spans="1:9" s="50" customFormat="1" ht="26" customHeight="1" x14ac:dyDescent="0.25">
      <c r="B14" s="51" t="s">
        <v>31</v>
      </c>
      <c r="C14" s="52" t="s">
        <v>32</v>
      </c>
      <c r="D14" s="53" t="s">
        <v>22</v>
      </c>
      <c r="E14" s="54">
        <v>1</v>
      </c>
      <c r="F14" s="55"/>
      <c r="G14" s="56">
        <f t="shared" si="0"/>
        <v>0</v>
      </c>
      <c r="I14" s="57"/>
    </row>
    <row r="15" spans="1:9" s="50" customFormat="1" ht="20" customHeight="1" x14ac:dyDescent="0.25">
      <c r="B15" s="51" t="s">
        <v>33</v>
      </c>
      <c r="C15" s="52" t="s">
        <v>34</v>
      </c>
      <c r="D15" s="53"/>
      <c r="E15" s="54"/>
      <c r="F15" s="55"/>
      <c r="G15" s="56"/>
      <c r="I15" s="57"/>
    </row>
    <row r="16" spans="1:9" s="50" customFormat="1" ht="20" customHeight="1" x14ac:dyDescent="0.25">
      <c r="B16" s="51" t="s">
        <v>35</v>
      </c>
      <c r="C16" s="52" t="s">
        <v>36</v>
      </c>
      <c r="D16" s="53" t="s">
        <v>22</v>
      </c>
      <c r="E16" s="54">
        <v>1</v>
      </c>
      <c r="F16" s="55"/>
      <c r="G16" s="56">
        <f t="shared" si="0"/>
        <v>0</v>
      </c>
      <c r="I16" s="57"/>
    </row>
    <row r="17" spans="2:9" s="50" customFormat="1" ht="20" customHeight="1" x14ac:dyDescent="0.25">
      <c r="B17" s="51" t="s">
        <v>37</v>
      </c>
      <c r="C17" s="52" t="s">
        <v>38</v>
      </c>
      <c r="D17" s="53" t="s">
        <v>22</v>
      </c>
      <c r="E17" s="54">
        <v>1</v>
      </c>
      <c r="F17" s="55"/>
      <c r="G17" s="56">
        <f t="shared" si="0"/>
        <v>0</v>
      </c>
      <c r="I17" s="57"/>
    </row>
    <row r="18" spans="2:9" s="50" customFormat="1" ht="20" customHeight="1" x14ac:dyDescent="0.25">
      <c r="B18" s="51" t="s">
        <v>39</v>
      </c>
      <c r="C18" s="52" t="s">
        <v>40</v>
      </c>
      <c r="D18" s="53" t="s">
        <v>22</v>
      </c>
      <c r="E18" s="54">
        <v>1</v>
      </c>
      <c r="F18" s="55"/>
      <c r="G18" s="56">
        <f t="shared" si="0"/>
        <v>0</v>
      </c>
      <c r="I18" s="57"/>
    </row>
    <row r="19" spans="2:9" s="50" customFormat="1" ht="20" customHeight="1" x14ac:dyDescent="0.25">
      <c r="B19" s="51" t="s">
        <v>41</v>
      </c>
      <c r="C19" s="52" t="s">
        <v>42</v>
      </c>
      <c r="D19" s="53" t="s">
        <v>22</v>
      </c>
      <c r="E19" s="54">
        <v>1</v>
      </c>
      <c r="F19" s="55"/>
      <c r="G19" s="56">
        <f t="shared" si="0"/>
        <v>0</v>
      </c>
      <c r="I19" s="57"/>
    </row>
    <row r="20" spans="2:9" s="50" customFormat="1" ht="20" customHeight="1" x14ac:dyDescent="0.25">
      <c r="B20" s="51" t="s">
        <v>43</v>
      </c>
      <c r="C20" s="52" t="s">
        <v>44</v>
      </c>
      <c r="D20" s="53"/>
      <c r="E20" s="54"/>
      <c r="F20" s="55"/>
      <c r="G20" s="56"/>
      <c r="I20" s="57"/>
    </row>
    <row r="21" spans="2:9" s="50" customFormat="1" ht="20" customHeight="1" x14ac:dyDescent="0.25">
      <c r="B21" s="51" t="s">
        <v>45</v>
      </c>
      <c r="C21" s="52" t="s">
        <v>46</v>
      </c>
      <c r="D21" s="53" t="s">
        <v>22</v>
      </c>
      <c r="E21" s="54">
        <v>1</v>
      </c>
      <c r="F21" s="55"/>
      <c r="G21" s="56">
        <f t="shared" si="0"/>
        <v>0</v>
      </c>
      <c r="I21" s="57"/>
    </row>
    <row r="22" spans="2:9" s="50" customFormat="1" ht="20" customHeight="1" x14ac:dyDescent="0.25">
      <c r="B22" s="51" t="s">
        <v>47</v>
      </c>
      <c r="C22" s="52" t="s">
        <v>48</v>
      </c>
      <c r="D22" s="53" t="s">
        <v>22</v>
      </c>
      <c r="E22" s="54">
        <v>1</v>
      </c>
      <c r="F22" s="55"/>
      <c r="G22" s="56">
        <f t="shared" si="0"/>
        <v>0</v>
      </c>
      <c r="I22" s="57"/>
    </row>
    <row r="23" spans="2:9" s="50" customFormat="1" ht="20" customHeight="1" x14ac:dyDescent="0.25">
      <c r="B23" s="51" t="s">
        <v>49</v>
      </c>
      <c r="C23" s="52" t="s">
        <v>50</v>
      </c>
      <c r="D23" s="53" t="s">
        <v>22</v>
      </c>
      <c r="E23" s="54">
        <v>1</v>
      </c>
      <c r="F23" s="55"/>
      <c r="G23" s="56">
        <f t="shared" si="0"/>
        <v>0</v>
      </c>
      <c r="I23" s="57"/>
    </row>
    <row r="24" spans="2:9" s="50" customFormat="1" ht="20" customHeight="1" x14ac:dyDescent="0.25">
      <c r="B24" s="51" t="s">
        <v>51</v>
      </c>
      <c r="C24" s="52" t="s">
        <v>52</v>
      </c>
      <c r="D24" s="53"/>
      <c r="E24" s="54"/>
      <c r="F24" s="55"/>
      <c r="G24" s="56"/>
      <c r="I24" s="57"/>
    </row>
    <row r="25" spans="2:9" s="50" customFormat="1" ht="32" customHeight="1" x14ac:dyDescent="0.25">
      <c r="B25" s="51" t="s">
        <v>53</v>
      </c>
      <c r="C25" s="52" t="s">
        <v>54</v>
      </c>
      <c r="D25" s="53" t="s">
        <v>22</v>
      </c>
      <c r="E25" s="54">
        <v>1</v>
      </c>
      <c r="F25" s="55"/>
      <c r="G25" s="56">
        <f t="shared" si="0"/>
        <v>0</v>
      </c>
      <c r="I25" s="57"/>
    </row>
    <row r="26" spans="2:9" s="50" customFormat="1" ht="30" customHeight="1" x14ac:dyDescent="0.25">
      <c r="B26" s="51" t="s">
        <v>55</v>
      </c>
      <c r="C26" s="52" t="s">
        <v>56</v>
      </c>
      <c r="D26" s="53" t="s">
        <v>22</v>
      </c>
      <c r="E26" s="54">
        <v>1</v>
      </c>
      <c r="F26" s="55"/>
      <c r="G26" s="56">
        <f t="shared" ref="G26" si="2">F26*E26</f>
        <v>0</v>
      </c>
      <c r="I26" s="57"/>
    </row>
    <row r="27" spans="2:9" s="50" customFormat="1" ht="20" customHeight="1" x14ac:dyDescent="0.25">
      <c r="B27" s="51" t="s">
        <v>57</v>
      </c>
      <c r="C27" s="52" t="s">
        <v>58</v>
      </c>
      <c r="D27" s="53" t="s">
        <v>22</v>
      </c>
      <c r="E27" s="54">
        <v>1</v>
      </c>
      <c r="F27" s="55"/>
      <c r="G27" s="56">
        <f t="shared" si="0"/>
        <v>0</v>
      </c>
      <c r="I27" s="57"/>
    </row>
    <row r="28" spans="2:9" s="50" customFormat="1" ht="20" customHeight="1" x14ac:dyDescent="0.25">
      <c r="B28" s="51" t="s">
        <v>59</v>
      </c>
      <c r="C28" s="52" t="s">
        <v>60</v>
      </c>
      <c r="D28" s="53" t="s">
        <v>22</v>
      </c>
      <c r="E28" s="54">
        <v>1</v>
      </c>
      <c r="F28" s="55"/>
      <c r="G28" s="56">
        <f t="shared" ref="G28:G35" si="3">F28*E28</f>
        <v>0</v>
      </c>
      <c r="I28" s="57"/>
    </row>
    <row r="29" spans="2:9" s="50" customFormat="1" ht="20" customHeight="1" x14ac:dyDescent="0.25">
      <c r="B29" s="51" t="s">
        <v>61</v>
      </c>
      <c r="C29" s="52" t="s">
        <v>62</v>
      </c>
      <c r="D29" s="53" t="s">
        <v>22</v>
      </c>
      <c r="E29" s="54">
        <v>1</v>
      </c>
      <c r="F29" s="55"/>
      <c r="G29" s="56">
        <f t="shared" si="3"/>
        <v>0</v>
      </c>
      <c r="I29" s="57"/>
    </row>
    <row r="30" spans="2:9" s="50" customFormat="1" ht="20" customHeight="1" x14ac:dyDescent="0.25">
      <c r="B30" s="51" t="s">
        <v>63</v>
      </c>
      <c r="C30" s="52" t="s">
        <v>64</v>
      </c>
      <c r="D30" s="53" t="s">
        <v>22</v>
      </c>
      <c r="E30" s="54">
        <v>1</v>
      </c>
      <c r="F30" s="55"/>
      <c r="G30" s="56">
        <f t="shared" si="3"/>
        <v>0</v>
      </c>
      <c r="I30" s="57"/>
    </row>
    <row r="31" spans="2:9" s="50" customFormat="1" ht="20" customHeight="1" x14ac:dyDescent="0.25">
      <c r="B31" s="51" t="s">
        <v>65</v>
      </c>
      <c r="C31" s="52" t="s">
        <v>658</v>
      </c>
      <c r="D31" s="53" t="s">
        <v>22</v>
      </c>
      <c r="E31" s="54">
        <v>2</v>
      </c>
      <c r="F31" s="55"/>
      <c r="G31" s="56">
        <f t="shared" si="3"/>
        <v>0</v>
      </c>
      <c r="H31" s="58"/>
      <c r="I31" s="59"/>
    </row>
    <row r="32" spans="2:9" s="50" customFormat="1" ht="20" customHeight="1" x14ac:dyDescent="0.25">
      <c r="B32" s="51" t="s">
        <v>66</v>
      </c>
      <c r="C32" s="52" t="s">
        <v>67</v>
      </c>
      <c r="D32" s="53" t="s">
        <v>22</v>
      </c>
      <c r="E32" s="54">
        <v>1</v>
      </c>
      <c r="F32" s="55"/>
      <c r="G32" s="56">
        <f t="shared" si="3"/>
        <v>0</v>
      </c>
      <c r="I32" s="57"/>
    </row>
    <row r="33" spans="1:9" s="50" customFormat="1" ht="20" customHeight="1" x14ac:dyDescent="0.25">
      <c r="B33" s="51" t="s">
        <v>68</v>
      </c>
      <c r="C33" s="52" t="s">
        <v>69</v>
      </c>
      <c r="D33" s="53" t="s">
        <v>22</v>
      </c>
      <c r="E33" s="54">
        <v>1</v>
      </c>
      <c r="F33" s="55"/>
      <c r="G33" s="56">
        <f t="shared" si="3"/>
        <v>0</v>
      </c>
      <c r="I33" s="57"/>
    </row>
    <row r="34" spans="1:9" s="50" customFormat="1" ht="20" customHeight="1" x14ac:dyDescent="0.25">
      <c r="B34" s="51" t="s">
        <v>70</v>
      </c>
      <c r="C34" s="52" t="s">
        <v>71</v>
      </c>
      <c r="D34" s="53" t="s">
        <v>22</v>
      </c>
      <c r="E34" s="54">
        <v>1</v>
      </c>
      <c r="F34" s="55"/>
      <c r="G34" s="56">
        <f t="shared" si="3"/>
        <v>0</v>
      </c>
      <c r="I34" s="57"/>
    </row>
    <row r="35" spans="1:9" s="50" customFormat="1" ht="20" customHeight="1" x14ac:dyDescent="0.25">
      <c r="B35" s="51" t="s">
        <v>72</v>
      </c>
      <c r="C35" s="52" t="s">
        <v>73</v>
      </c>
      <c r="D35" s="53" t="s">
        <v>22</v>
      </c>
      <c r="E35" s="54">
        <v>1</v>
      </c>
      <c r="F35" s="55"/>
      <c r="G35" s="56">
        <f t="shared" si="3"/>
        <v>0</v>
      </c>
      <c r="I35" s="57"/>
    </row>
    <row r="36" spans="1:9" s="50" customFormat="1" ht="20" customHeight="1" x14ac:dyDescent="0.25">
      <c r="B36" s="51" t="s">
        <v>74</v>
      </c>
      <c r="C36" s="52" t="s">
        <v>75</v>
      </c>
      <c r="D36" s="53" t="s">
        <v>22</v>
      </c>
      <c r="E36" s="54">
        <v>1</v>
      </c>
      <c r="F36" s="55"/>
      <c r="G36" s="56">
        <f t="shared" si="0"/>
        <v>0</v>
      </c>
      <c r="I36" s="57"/>
    </row>
    <row r="37" spans="1:9" s="50" customFormat="1" ht="20" customHeight="1" x14ac:dyDescent="0.25">
      <c r="B37" s="51" t="s">
        <v>76</v>
      </c>
      <c r="C37" s="52" t="s">
        <v>77</v>
      </c>
      <c r="D37" s="53" t="s">
        <v>22</v>
      </c>
      <c r="E37" s="54">
        <v>1</v>
      </c>
      <c r="F37" s="55"/>
      <c r="G37" s="56">
        <f t="shared" si="0"/>
        <v>0</v>
      </c>
      <c r="I37" s="57"/>
    </row>
    <row r="38" spans="1:9" s="50" customFormat="1" ht="20" customHeight="1" x14ac:dyDescent="0.25">
      <c r="B38" s="51" t="s">
        <v>78</v>
      </c>
      <c r="C38" s="52" t="s">
        <v>79</v>
      </c>
      <c r="D38" s="53" t="s">
        <v>22</v>
      </c>
      <c r="E38" s="54">
        <v>1</v>
      </c>
      <c r="F38" s="55"/>
      <c r="G38" s="56">
        <f t="shared" si="0"/>
        <v>0</v>
      </c>
      <c r="I38" s="57"/>
    </row>
    <row r="39" spans="1:9" s="50" customFormat="1" ht="20" customHeight="1" x14ac:dyDescent="0.25">
      <c r="B39" s="51" t="s">
        <v>80</v>
      </c>
      <c r="C39" s="52" t="s">
        <v>81</v>
      </c>
      <c r="D39" s="53" t="s">
        <v>22</v>
      </c>
      <c r="E39" s="54">
        <v>1</v>
      </c>
      <c r="F39" s="55"/>
      <c r="G39" s="56">
        <f t="shared" si="0"/>
        <v>0</v>
      </c>
      <c r="I39" s="57"/>
    </row>
    <row r="40" spans="1:9" s="50" customFormat="1" ht="20" customHeight="1" x14ac:dyDescent="0.25">
      <c r="B40" s="51" t="s">
        <v>82</v>
      </c>
      <c r="C40" s="52" t="s">
        <v>83</v>
      </c>
      <c r="D40" s="53" t="s">
        <v>22</v>
      </c>
      <c r="E40" s="54">
        <v>1</v>
      </c>
      <c r="F40" s="55"/>
      <c r="G40" s="56">
        <f t="shared" si="0"/>
        <v>0</v>
      </c>
      <c r="I40" s="57"/>
    </row>
    <row r="41" spans="1:9" s="50" customFormat="1" ht="20" customHeight="1" x14ac:dyDescent="0.25">
      <c r="B41" s="51" t="s">
        <v>84</v>
      </c>
      <c r="C41" s="52" t="s">
        <v>85</v>
      </c>
      <c r="D41" s="53" t="s">
        <v>22</v>
      </c>
      <c r="E41" s="54">
        <v>1</v>
      </c>
      <c r="F41" s="55"/>
      <c r="G41" s="56">
        <f t="shared" si="0"/>
        <v>0</v>
      </c>
      <c r="I41" s="57"/>
    </row>
    <row r="42" spans="1:9" s="50" customFormat="1" ht="20" customHeight="1" x14ac:dyDescent="0.25">
      <c r="B42" s="51" t="s">
        <v>86</v>
      </c>
      <c r="C42" s="52" t="s">
        <v>87</v>
      </c>
      <c r="D42" s="53" t="s">
        <v>22</v>
      </c>
      <c r="E42" s="54">
        <v>1</v>
      </c>
      <c r="F42" s="55"/>
      <c r="G42" s="56">
        <f t="shared" ref="G42" si="4">F42*E42</f>
        <v>0</v>
      </c>
      <c r="I42" s="57"/>
    </row>
    <row r="43" spans="1:9" s="50" customFormat="1" ht="20" customHeight="1" x14ac:dyDescent="0.35">
      <c r="B43" s="60"/>
      <c r="C43" s="61" t="s">
        <v>19</v>
      </c>
      <c r="D43" s="62" t="s">
        <v>19</v>
      </c>
      <c r="E43" s="54"/>
      <c r="F43" s="55"/>
      <c r="G43" s="56"/>
      <c r="I43" s="57"/>
    </row>
    <row r="44" spans="1:9" s="23" customFormat="1" ht="20" customHeight="1" x14ac:dyDescent="0.3">
      <c r="A44" s="63"/>
      <c r="B44" s="63"/>
      <c r="C44" s="63"/>
      <c r="D44" s="63"/>
      <c r="E44" s="63"/>
      <c r="F44" s="63"/>
      <c r="G44" s="112">
        <f>SUM(G9:G43)</f>
        <v>0</v>
      </c>
      <c r="I44" s="28"/>
    </row>
    <row r="45" spans="1:9" x14ac:dyDescent="0.3">
      <c r="G45" s="64"/>
    </row>
    <row r="46" spans="1:9" x14ac:dyDescent="0.3">
      <c r="G46" s="65"/>
    </row>
    <row r="47" spans="1:9" x14ac:dyDescent="0.3">
      <c r="G47" s="66"/>
    </row>
  </sheetData>
  <mergeCells count="4">
    <mergeCell ref="H13:I13"/>
    <mergeCell ref="C1:G1"/>
    <mergeCell ref="C2:G2"/>
    <mergeCell ref="C3:G3"/>
  </mergeCells>
  <phoneticPr fontId="40" type="noConversion"/>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BE2F6-A82E-402D-BFE4-4166D5A89E7D}">
  <dimension ref="A1:G50"/>
  <sheetViews>
    <sheetView zoomScale="115" zoomScaleNormal="115" zoomScaleSheetLayoutView="100" workbookViewId="0">
      <selection activeCell="B1" sqref="B1"/>
    </sheetView>
  </sheetViews>
  <sheetFormatPr defaultColWidth="9.1796875" defaultRowHeight="14" x14ac:dyDescent="0.3"/>
  <cols>
    <col min="1" max="1" width="3.54296875" style="40" customWidth="1"/>
    <col min="2" max="2" width="13.6328125" style="124" customWidth="1"/>
    <col min="3" max="3" width="72.453125" style="124" customWidth="1"/>
    <col min="4" max="4" width="6.453125" style="124" customWidth="1"/>
    <col min="5" max="5" width="8.81640625" style="124" bestFit="1" customWidth="1"/>
    <col min="6" max="6" width="13.54296875" style="124" bestFit="1" customWidth="1"/>
    <col min="7" max="7" width="23.1796875" style="124" customWidth="1"/>
    <col min="8" max="16384" width="9.1796875" style="124"/>
  </cols>
  <sheetData>
    <row r="1" spans="1:7" s="23" customFormat="1" ht="50" customHeight="1" x14ac:dyDescent="0.25">
      <c r="B1" s="220" t="s">
        <v>679</v>
      </c>
      <c r="C1" s="93" t="s">
        <v>666</v>
      </c>
      <c r="D1" s="93"/>
      <c r="E1" s="93"/>
      <c r="F1" s="93"/>
      <c r="G1" s="94"/>
    </row>
    <row r="2" spans="1:7" s="23" customFormat="1" ht="26" customHeight="1" x14ac:dyDescent="0.25">
      <c r="B2" s="221" t="s">
        <v>675</v>
      </c>
      <c r="C2" s="95" t="s">
        <v>674</v>
      </c>
      <c r="D2" s="95"/>
      <c r="E2" s="95"/>
      <c r="F2" s="95"/>
      <c r="G2" s="96"/>
    </row>
    <row r="3" spans="1:7" s="23" customFormat="1" ht="22.5" customHeight="1" thickBot="1" x14ac:dyDescent="0.3">
      <c r="B3" s="222" t="s">
        <v>11</v>
      </c>
      <c r="C3" s="97" t="s">
        <v>5</v>
      </c>
      <c r="D3" s="97"/>
      <c r="E3" s="97"/>
      <c r="F3" s="97"/>
      <c r="G3" s="98"/>
    </row>
    <row r="4" spans="1:7" s="23" customFormat="1" x14ac:dyDescent="0.25">
      <c r="A4" s="24"/>
      <c r="B4" s="25"/>
      <c r="C4" s="25"/>
      <c r="D4" s="26"/>
      <c r="E4" s="27"/>
      <c r="F4" s="28"/>
      <c r="G4" s="29"/>
    </row>
    <row r="5" spans="1:7" s="23" customFormat="1" x14ac:dyDescent="0.25">
      <c r="A5" s="27"/>
      <c r="B5" s="25"/>
      <c r="C5" s="25"/>
      <c r="E5" s="27"/>
      <c r="F5" s="30"/>
      <c r="G5" s="29"/>
    </row>
    <row r="6" spans="1:7" s="41" customFormat="1" ht="20" customHeight="1" x14ac:dyDescent="0.25">
      <c r="B6" s="129" t="s">
        <v>12</v>
      </c>
      <c r="C6" s="129" t="s">
        <v>13</v>
      </c>
      <c r="D6" s="129" t="s">
        <v>14</v>
      </c>
      <c r="E6" s="129" t="s">
        <v>15</v>
      </c>
      <c r="F6" s="129" t="s">
        <v>16</v>
      </c>
      <c r="G6" s="129" t="s">
        <v>17</v>
      </c>
    </row>
    <row r="7" spans="1:7" s="43" customFormat="1" ht="13.75" customHeight="1" x14ac:dyDescent="0.3">
      <c r="B7" s="114" t="s">
        <v>88</v>
      </c>
      <c r="C7" s="115" t="s">
        <v>667</v>
      </c>
      <c r="D7" s="116" t="s">
        <v>19</v>
      </c>
      <c r="E7" s="117"/>
      <c r="F7" s="118" t="s">
        <v>19</v>
      </c>
      <c r="G7" s="118" t="s">
        <v>19</v>
      </c>
    </row>
    <row r="8" spans="1:7" s="43" customFormat="1" ht="13.75" customHeight="1" x14ac:dyDescent="0.3">
      <c r="B8" s="114"/>
      <c r="C8" s="115"/>
      <c r="D8" s="116"/>
      <c r="E8" s="117"/>
      <c r="F8" s="118"/>
      <c r="G8" s="118"/>
    </row>
    <row r="9" spans="1:7" s="50" customFormat="1" ht="13.75" customHeight="1" x14ac:dyDescent="0.3">
      <c r="B9" s="1" t="s">
        <v>89</v>
      </c>
      <c r="C9" s="2" t="s">
        <v>90</v>
      </c>
      <c r="D9" s="3" t="s">
        <v>22</v>
      </c>
      <c r="E9" s="4">
        <v>1</v>
      </c>
      <c r="F9" s="5">
        <v>1500000</v>
      </c>
      <c r="G9" s="6">
        <f>F9*E9</f>
        <v>1500000</v>
      </c>
    </row>
    <row r="10" spans="1:7" s="50" customFormat="1" ht="14.5" x14ac:dyDescent="0.3">
      <c r="B10" s="1"/>
      <c r="C10" s="119" t="s">
        <v>91</v>
      </c>
      <c r="D10" s="3"/>
      <c r="E10" s="4"/>
      <c r="F10" s="5"/>
      <c r="G10" s="6"/>
    </row>
    <row r="11" spans="1:7" s="50" customFormat="1" ht="13.75" customHeight="1" x14ac:dyDescent="0.3">
      <c r="B11" s="1"/>
      <c r="C11" s="119" t="s">
        <v>92</v>
      </c>
      <c r="D11" s="3"/>
      <c r="E11" s="4"/>
      <c r="F11" s="5"/>
      <c r="G11" s="6"/>
    </row>
    <row r="12" spans="1:7" s="50" customFormat="1" ht="13.75" customHeight="1" x14ac:dyDescent="0.3">
      <c r="B12" s="1"/>
      <c r="C12" s="119" t="s">
        <v>93</v>
      </c>
      <c r="D12" s="3"/>
      <c r="E12" s="4"/>
      <c r="F12" s="5"/>
      <c r="G12" s="6"/>
    </row>
    <row r="13" spans="1:7" s="50" customFormat="1" ht="13.75" customHeight="1" x14ac:dyDescent="0.3">
      <c r="B13" s="1"/>
      <c r="C13" s="119" t="s">
        <v>94</v>
      </c>
      <c r="D13" s="3"/>
      <c r="E13" s="4"/>
      <c r="F13" s="5"/>
      <c r="G13" s="6"/>
    </row>
    <row r="14" spans="1:7" s="50" customFormat="1" ht="13.75" customHeight="1" x14ac:dyDescent="0.3">
      <c r="B14" s="1"/>
      <c r="C14" s="120" t="s">
        <v>95</v>
      </c>
      <c r="D14" s="3"/>
      <c r="E14" s="4"/>
      <c r="F14" s="5"/>
      <c r="G14" s="6"/>
    </row>
    <row r="15" spans="1:7" s="50" customFormat="1" ht="26" x14ac:dyDescent="0.3">
      <c r="B15" s="1"/>
      <c r="C15" s="120" t="s">
        <v>96</v>
      </c>
      <c r="D15" s="3"/>
      <c r="E15" s="4"/>
      <c r="F15" s="5"/>
      <c r="G15" s="6"/>
    </row>
    <row r="16" spans="1:7" s="50" customFormat="1" ht="39" x14ac:dyDescent="0.25">
      <c r="B16" s="121" t="s">
        <v>97</v>
      </c>
      <c r="C16" s="120" t="s">
        <v>98</v>
      </c>
      <c r="D16" s="122" t="s">
        <v>22</v>
      </c>
      <c r="E16" s="4">
        <v>1</v>
      </c>
      <c r="F16" s="5">
        <v>1500000</v>
      </c>
      <c r="G16" s="6">
        <f>F16*E16</f>
        <v>1500000</v>
      </c>
    </row>
    <row r="17" spans="2:7" s="50" customFormat="1" ht="13.75" customHeight="1" x14ac:dyDescent="0.3">
      <c r="B17" s="1" t="s">
        <v>99</v>
      </c>
      <c r="C17" s="2" t="s">
        <v>100</v>
      </c>
      <c r="D17" s="3" t="s">
        <v>22</v>
      </c>
      <c r="E17" s="4">
        <v>1</v>
      </c>
      <c r="F17" s="5">
        <v>100000</v>
      </c>
      <c r="G17" s="6">
        <f t="shared" ref="G17" si="0">F17*E17</f>
        <v>100000</v>
      </c>
    </row>
    <row r="18" spans="2:7" s="50" customFormat="1" ht="13.75" customHeight="1" x14ac:dyDescent="0.3">
      <c r="B18" s="1" t="s">
        <v>101</v>
      </c>
      <c r="C18" s="2" t="s">
        <v>102</v>
      </c>
      <c r="D18" s="3" t="s">
        <v>22</v>
      </c>
      <c r="E18" s="4">
        <v>1</v>
      </c>
      <c r="F18" s="5">
        <v>2000000</v>
      </c>
      <c r="G18" s="6">
        <f t="shared" ref="G18:G33" si="1">F18*E18</f>
        <v>2000000</v>
      </c>
    </row>
    <row r="19" spans="2:7" s="50" customFormat="1" ht="13.75" customHeight="1" x14ac:dyDescent="0.3">
      <c r="B19" s="1"/>
      <c r="C19" s="120" t="s">
        <v>103</v>
      </c>
      <c r="D19" s="3"/>
      <c r="E19" s="4"/>
      <c r="F19" s="5"/>
      <c r="G19" s="6"/>
    </row>
    <row r="20" spans="2:7" s="50" customFormat="1" ht="13.75" customHeight="1" x14ac:dyDescent="0.3">
      <c r="B20" s="1"/>
      <c r="C20" s="120" t="s">
        <v>104</v>
      </c>
      <c r="D20" s="3"/>
      <c r="E20" s="4"/>
      <c r="F20" s="5"/>
      <c r="G20" s="6"/>
    </row>
    <row r="21" spans="2:7" s="50" customFormat="1" ht="13.75" customHeight="1" x14ac:dyDescent="0.3">
      <c r="B21" s="1"/>
      <c r="C21" s="120" t="s">
        <v>105</v>
      </c>
      <c r="D21" s="3"/>
      <c r="E21" s="4"/>
      <c r="F21" s="5"/>
      <c r="G21" s="6"/>
    </row>
    <row r="22" spans="2:7" s="50" customFormat="1" ht="13.75" customHeight="1" x14ac:dyDescent="0.3">
      <c r="B22" s="1"/>
      <c r="C22" s="120" t="s">
        <v>106</v>
      </c>
      <c r="D22" s="3"/>
      <c r="E22" s="4"/>
      <c r="F22" s="5"/>
      <c r="G22" s="6"/>
    </row>
    <row r="23" spans="2:7" s="50" customFormat="1" ht="13.75" customHeight="1" x14ac:dyDescent="0.3">
      <c r="B23" s="1"/>
      <c r="C23" s="120" t="s">
        <v>107</v>
      </c>
      <c r="D23" s="3"/>
      <c r="E23" s="4"/>
      <c r="F23" s="5"/>
      <c r="G23" s="6"/>
    </row>
    <row r="24" spans="2:7" s="50" customFormat="1" ht="13.75" customHeight="1" x14ac:dyDescent="0.3">
      <c r="B24" s="1"/>
      <c r="C24" s="120" t="s">
        <v>108</v>
      </c>
      <c r="D24" s="3"/>
      <c r="E24" s="4"/>
      <c r="F24" s="5"/>
      <c r="G24" s="6"/>
    </row>
    <row r="25" spans="2:7" s="50" customFormat="1" ht="13.75" customHeight="1" x14ac:dyDescent="0.3">
      <c r="B25" s="1"/>
      <c r="C25" s="120" t="s">
        <v>109</v>
      </c>
      <c r="D25" s="3"/>
      <c r="E25" s="4"/>
      <c r="F25" s="5"/>
      <c r="G25" s="6"/>
    </row>
    <row r="26" spans="2:7" s="50" customFormat="1" ht="13.75" customHeight="1" x14ac:dyDescent="0.3">
      <c r="B26" s="1" t="s">
        <v>110</v>
      </c>
      <c r="C26" s="2" t="s">
        <v>111</v>
      </c>
      <c r="D26" s="3" t="s">
        <v>22</v>
      </c>
      <c r="E26" s="4">
        <v>1</v>
      </c>
      <c r="F26" s="5">
        <v>400000</v>
      </c>
      <c r="G26" s="6">
        <f t="shared" ref="G26:G27" si="2">F26*E26</f>
        <v>400000</v>
      </c>
    </row>
    <row r="27" spans="2:7" s="50" customFormat="1" ht="13.75" customHeight="1" x14ac:dyDescent="0.3">
      <c r="B27" s="1" t="s">
        <v>112</v>
      </c>
      <c r="C27" s="2" t="s">
        <v>113</v>
      </c>
      <c r="D27" s="3" t="s">
        <v>22</v>
      </c>
      <c r="E27" s="4">
        <v>1</v>
      </c>
      <c r="F27" s="5">
        <v>400000</v>
      </c>
      <c r="G27" s="6">
        <f t="shared" si="2"/>
        <v>400000</v>
      </c>
    </row>
    <row r="28" spans="2:7" s="50" customFormat="1" ht="13.75" customHeight="1" x14ac:dyDescent="0.3">
      <c r="B28" s="1"/>
      <c r="C28" s="120" t="s">
        <v>114</v>
      </c>
      <c r="D28" s="3"/>
      <c r="E28" s="4"/>
      <c r="F28" s="5"/>
      <c r="G28" s="6"/>
    </row>
    <row r="29" spans="2:7" s="50" customFormat="1" ht="13.75" customHeight="1" x14ac:dyDescent="0.3">
      <c r="B29" s="1"/>
      <c r="C29" s="120" t="s">
        <v>115</v>
      </c>
      <c r="D29" s="3"/>
      <c r="E29" s="4"/>
      <c r="F29" s="5"/>
      <c r="G29" s="6"/>
    </row>
    <row r="30" spans="2:7" s="50" customFormat="1" ht="13.75" customHeight="1" x14ac:dyDescent="0.3">
      <c r="B30" s="1"/>
      <c r="C30" s="120" t="s">
        <v>116</v>
      </c>
      <c r="D30" s="3"/>
      <c r="E30" s="4"/>
      <c r="F30" s="5"/>
      <c r="G30" s="6"/>
    </row>
    <row r="31" spans="2:7" s="50" customFormat="1" ht="13.75" customHeight="1" x14ac:dyDescent="0.3">
      <c r="B31" s="1" t="s">
        <v>117</v>
      </c>
      <c r="C31" s="2" t="s">
        <v>118</v>
      </c>
      <c r="D31" s="3" t="s">
        <v>22</v>
      </c>
      <c r="E31" s="4">
        <v>1</v>
      </c>
      <c r="F31" s="5">
        <v>1000000</v>
      </c>
      <c r="G31" s="6">
        <f t="shared" si="1"/>
        <v>1000000</v>
      </c>
    </row>
    <row r="32" spans="2:7" s="50" customFormat="1" ht="13.75" customHeight="1" x14ac:dyDescent="0.3">
      <c r="B32" s="1" t="s">
        <v>119</v>
      </c>
      <c r="C32" s="2" t="s">
        <v>120</v>
      </c>
      <c r="D32" s="3" t="s">
        <v>22</v>
      </c>
      <c r="E32" s="4">
        <v>1</v>
      </c>
      <c r="F32" s="5">
        <v>400000</v>
      </c>
      <c r="G32" s="6">
        <f t="shared" si="1"/>
        <v>400000</v>
      </c>
    </row>
    <row r="33" spans="1:7" s="50" customFormat="1" ht="13.75" customHeight="1" x14ac:dyDescent="0.3">
      <c r="B33" s="1" t="s">
        <v>121</v>
      </c>
      <c r="C33" s="2" t="s">
        <v>122</v>
      </c>
      <c r="D33" s="3" t="s">
        <v>22</v>
      </c>
      <c r="E33" s="4">
        <v>1</v>
      </c>
      <c r="F33" s="5">
        <v>300000</v>
      </c>
      <c r="G33" s="6">
        <f t="shared" si="1"/>
        <v>300000</v>
      </c>
    </row>
    <row r="34" spans="1:7" s="50" customFormat="1" ht="13.75" customHeight="1" x14ac:dyDescent="0.3">
      <c r="B34" s="1" t="s">
        <v>123</v>
      </c>
      <c r="C34" s="2" t="s">
        <v>124</v>
      </c>
      <c r="D34" s="3" t="s">
        <v>22</v>
      </c>
      <c r="E34" s="4">
        <v>1</v>
      </c>
      <c r="F34" s="5">
        <v>500000</v>
      </c>
      <c r="G34" s="6">
        <f t="shared" ref="G34:G39" si="3">F34*E34</f>
        <v>500000</v>
      </c>
    </row>
    <row r="35" spans="1:7" s="50" customFormat="1" ht="13.75" customHeight="1" x14ac:dyDescent="0.3">
      <c r="B35" s="1" t="s">
        <v>125</v>
      </c>
      <c r="C35" s="2" t="s">
        <v>126</v>
      </c>
      <c r="D35" s="3" t="s">
        <v>22</v>
      </c>
      <c r="E35" s="4">
        <v>1</v>
      </c>
      <c r="F35" s="5">
        <v>500000</v>
      </c>
      <c r="G35" s="6">
        <f t="shared" si="3"/>
        <v>500000</v>
      </c>
    </row>
    <row r="36" spans="1:7" s="50" customFormat="1" ht="13.75" customHeight="1" x14ac:dyDescent="0.3">
      <c r="B36" s="1" t="s">
        <v>127</v>
      </c>
      <c r="C36" s="2" t="s">
        <v>128</v>
      </c>
      <c r="D36" s="3" t="s">
        <v>22</v>
      </c>
      <c r="E36" s="4">
        <v>1</v>
      </c>
      <c r="F36" s="5">
        <v>200000</v>
      </c>
      <c r="G36" s="6">
        <f t="shared" si="3"/>
        <v>200000</v>
      </c>
    </row>
    <row r="37" spans="1:7" s="50" customFormat="1" ht="13.75" customHeight="1" x14ac:dyDescent="0.3">
      <c r="B37" s="1" t="s">
        <v>129</v>
      </c>
      <c r="C37" s="2" t="s">
        <v>130</v>
      </c>
      <c r="D37" s="3" t="s">
        <v>22</v>
      </c>
      <c r="E37" s="4">
        <v>1</v>
      </c>
      <c r="F37" s="5">
        <v>200000</v>
      </c>
      <c r="G37" s="6">
        <f t="shared" si="3"/>
        <v>200000</v>
      </c>
    </row>
    <row r="38" spans="1:7" s="50" customFormat="1" ht="13.75" customHeight="1" x14ac:dyDescent="0.3">
      <c r="B38" s="1" t="s">
        <v>131</v>
      </c>
      <c r="C38" s="2" t="s">
        <v>132</v>
      </c>
      <c r="D38" s="3" t="s">
        <v>22</v>
      </c>
      <c r="E38" s="4">
        <v>1</v>
      </c>
      <c r="F38" s="5">
        <v>500000</v>
      </c>
      <c r="G38" s="6">
        <f t="shared" si="3"/>
        <v>500000</v>
      </c>
    </row>
    <row r="39" spans="1:7" s="50" customFormat="1" ht="13.75" customHeight="1" x14ac:dyDescent="0.3">
      <c r="B39" s="1" t="s">
        <v>133</v>
      </c>
      <c r="C39" s="2" t="s">
        <v>134</v>
      </c>
      <c r="D39" s="3" t="s">
        <v>22</v>
      </c>
      <c r="E39" s="4">
        <v>1</v>
      </c>
      <c r="F39" s="5">
        <v>500000</v>
      </c>
      <c r="G39" s="6">
        <f t="shared" si="3"/>
        <v>500000</v>
      </c>
    </row>
    <row r="40" spans="1:7" s="50" customFormat="1" ht="13.75" customHeight="1" x14ac:dyDescent="0.3">
      <c r="B40" s="1"/>
      <c r="C40" s="2"/>
      <c r="D40" s="3"/>
      <c r="E40" s="4"/>
      <c r="F40" s="5"/>
      <c r="G40" s="6"/>
    </row>
    <row r="41" spans="1:7" s="50" customFormat="1" ht="13.75" customHeight="1" x14ac:dyDescent="0.3">
      <c r="B41" s="1"/>
      <c r="C41" s="2"/>
      <c r="D41" s="3"/>
      <c r="E41" s="4"/>
      <c r="F41" s="5"/>
      <c r="G41" s="6"/>
    </row>
    <row r="42" spans="1:7" s="50" customFormat="1" ht="13.75" customHeight="1" x14ac:dyDescent="0.3">
      <c r="B42" s="1"/>
      <c r="C42" s="2"/>
      <c r="D42" s="3"/>
      <c r="E42" s="4"/>
      <c r="F42" s="5"/>
      <c r="G42" s="6"/>
    </row>
    <row r="43" spans="1:7" s="50" customFormat="1" ht="13.75" customHeight="1" x14ac:dyDescent="0.3">
      <c r="B43" s="1"/>
      <c r="C43" s="2"/>
      <c r="D43" s="3"/>
      <c r="E43" s="4"/>
      <c r="F43" s="5"/>
      <c r="G43" s="6"/>
    </row>
    <row r="44" spans="1:7" s="50" customFormat="1" ht="13.75" customHeight="1" x14ac:dyDescent="0.3">
      <c r="A44" s="63"/>
      <c r="B44" s="1"/>
      <c r="C44" s="2"/>
      <c r="D44" s="3"/>
      <c r="E44" s="4"/>
      <c r="F44" s="5"/>
      <c r="G44" s="6"/>
    </row>
    <row r="45" spans="1:7" s="50" customFormat="1" ht="13.75" customHeight="1" x14ac:dyDescent="0.3">
      <c r="A45" s="40"/>
      <c r="B45" s="1"/>
      <c r="C45" s="2"/>
      <c r="D45" s="3"/>
      <c r="E45" s="4"/>
      <c r="F45" s="5"/>
      <c r="G45" s="6"/>
    </row>
    <row r="46" spans="1:7" s="50" customFormat="1" ht="13.75" customHeight="1" x14ac:dyDescent="0.3">
      <c r="A46" s="40"/>
      <c r="B46" s="1"/>
      <c r="C46" s="2"/>
      <c r="D46" s="3"/>
      <c r="E46" s="4"/>
      <c r="F46" s="5"/>
      <c r="G46" s="6"/>
    </row>
    <row r="47" spans="1:7" s="50" customFormat="1" ht="13.75" customHeight="1" x14ac:dyDescent="0.3">
      <c r="A47" s="40"/>
      <c r="B47" s="1"/>
      <c r="C47" s="2"/>
      <c r="D47" s="3"/>
      <c r="E47" s="4"/>
      <c r="F47" s="5"/>
      <c r="G47" s="6"/>
    </row>
    <row r="48" spans="1:7" s="50" customFormat="1" ht="13.75" customHeight="1" x14ac:dyDescent="0.3">
      <c r="A48" s="40"/>
      <c r="B48" s="1"/>
      <c r="C48" s="2" t="s">
        <v>19</v>
      </c>
      <c r="D48" s="3" t="s">
        <v>19</v>
      </c>
      <c r="E48" s="4"/>
      <c r="F48" s="5"/>
      <c r="G48" s="6"/>
    </row>
    <row r="49" spans="1:7" s="113" customFormat="1" ht="15.75" customHeight="1" x14ac:dyDescent="0.3">
      <c r="A49" s="40"/>
      <c r="B49" s="123"/>
      <c r="C49" s="123"/>
      <c r="D49" s="123"/>
      <c r="E49" s="123"/>
      <c r="F49" s="123"/>
      <c r="G49" s="112">
        <f>SUM(G9:G48)</f>
        <v>10000000</v>
      </c>
    </row>
    <row r="50" spans="1:7" x14ac:dyDescent="0.3">
      <c r="G50" s="125"/>
    </row>
  </sheetData>
  <mergeCells count="3">
    <mergeCell ref="C1:G1"/>
    <mergeCell ref="C2:G2"/>
    <mergeCell ref="C3:G3"/>
  </mergeCells>
  <phoneticPr fontId="40" type="noConversion"/>
  <pageMargins left="0.7" right="0.7" top="0.75" bottom="0.75" header="0.3" footer="0.3"/>
  <pageSetup scale="5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8693-EACE-4535-9CC0-A240DD9A0C44}">
  <dimension ref="A1:I46"/>
  <sheetViews>
    <sheetView zoomScaleNormal="100" zoomScaleSheetLayoutView="100" workbookViewId="0">
      <selection activeCell="B1" sqref="B1"/>
    </sheetView>
  </sheetViews>
  <sheetFormatPr defaultColWidth="9.1796875" defaultRowHeight="14" x14ac:dyDescent="0.3"/>
  <cols>
    <col min="1" max="1" width="3.54296875" style="40" customWidth="1"/>
    <col min="2" max="2" width="14.6328125" style="124" customWidth="1"/>
    <col min="3" max="3" width="72.453125" style="124" customWidth="1"/>
    <col min="4" max="4" width="6.453125" style="124" customWidth="1"/>
    <col min="5" max="5" width="8.81640625" style="124" bestFit="1" customWidth="1"/>
    <col min="6" max="6" width="13.1796875" style="136" customWidth="1"/>
    <col min="7" max="7" width="23.1796875" style="124" customWidth="1"/>
    <col min="8" max="8" width="11.453125" style="124" bestFit="1" customWidth="1"/>
    <col min="9" max="9" width="17" style="136" bestFit="1" customWidth="1"/>
    <col min="10" max="16384" width="9.1796875" style="124"/>
  </cols>
  <sheetData>
    <row r="1" spans="1:9" s="23" customFormat="1" ht="50" customHeight="1" x14ac:dyDescent="0.25">
      <c r="B1" s="220" t="s">
        <v>679</v>
      </c>
      <c r="C1" s="93" t="s">
        <v>666</v>
      </c>
      <c r="D1" s="93"/>
      <c r="E1" s="93"/>
      <c r="F1" s="93"/>
      <c r="G1" s="94"/>
    </row>
    <row r="2" spans="1:9" s="23" customFormat="1" ht="26" customHeight="1" x14ac:dyDescent="0.25">
      <c r="B2" s="221" t="s">
        <v>675</v>
      </c>
      <c r="C2" s="95" t="s">
        <v>674</v>
      </c>
      <c r="D2" s="95"/>
      <c r="E2" s="95"/>
      <c r="F2" s="95"/>
      <c r="G2" s="96"/>
    </row>
    <row r="3" spans="1:9" s="23" customFormat="1" ht="22.5" customHeight="1" thickBot="1" x14ac:dyDescent="0.3">
      <c r="B3" s="222" t="s">
        <v>11</v>
      </c>
      <c r="C3" s="97" t="s">
        <v>6</v>
      </c>
      <c r="D3" s="97"/>
      <c r="E3" s="97"/>
      <c r="F3" s="97"/>
      <c r="G3" s="98"/>
    </row>
    <row r="4" spans="1:9" s="23" customFormat="1" x14ac:dyDescent="0.25">
      <c r="A4" s="24"/>
      <c r="B4" s="25"/>
      <c r="C4" s="25"/>
      <c r="D4" s="26"/>
      <c r="E4" s="27"/>
      <c r="F4" s="28"/>
      <c r="G4" s="29"/>
    </row>
    <row r="5" spans="1:9" s="23" customFormat="1" x14ac:dyDescent="0.25">
      <c r="A5" s="27"/>
      <c r="B5" s="25"/>
      <c r="C5" s="25"/>
      <c r="E5" s="27"/>
      <c r="F5" s="30"/>
      <c r="G5" s="29"/>
    </row>
    <row r="6" spans="1:9" s="41" customFormat="1" ht="20" customHeight="1" x14ac:dyDescent="0.25">
      <c r="B6" s="129" t="s">
        <v>12</v>
      </c>
      <c r="C6" s="129" t="s">
        <v>13</v>
      </c>
      <c r="D6" s="129" t="s">
        <v>14</v>
      </c>
      <c r="E6" s="129" t="s">
        <v>15</v>
      </c>
      <c r="F6" s="129" t="s">
        <v>16</v>
      </c>
      <c r="G6" s="129" t="s">
        <v>17</v>
      </c>
    </row>
    <row r="7" spans="1:9" s="43" customFormat="1" ht="13.75" customHeight="1" x14ac:dyDescent="0.25">
      <c r="B7" s="137" t="s">
        <v>135</v>
      </c>
      <c r="C7" s="130" t="s">
        <v>6</v>
      </c>
      <c r="D7" s="3"/>
      <c r="E7" s="131"/>
      <c r="F7" s="118" t="s">
        <v>19</v>
      </c>
      <c r="G7" s="118" t="s">
        <v>19</v>
      </c>
      <c r="I7" s="49"/>
    </row>
    <row r="8" spans="1:9" s="43" customFormat="1" ht="26" x14ac:dyDescent="0.25">
      <c r="B8" s="138" t="s">
        <v>136</v>
      </c>
      <c r="C8" s="132" t="s">
        <v>137</v>
      </c>
      <c r="D8" s="3"/>
      <c r="E8" s="131"/>
      <c r="F8" s="118"/>
      <c r="G8" s="118"/>
      <c r="I8" s="49"/>
    </row>
    <row r="9" spans="1:9" s="50" customFormat="1" ht="13.75" customHeight="1" x14ac:dyDescent="0.25">
      <c r="B9" s="138" t="s">
        <v>138</v>
      </c>
      <c r="C9" s="133" t="s">
        <v>139</v>
      </c>
      <c r="D9" s="3"/>
      <c r="E9" s="131"/>
      <c r="F9" s="5"/>
      <c r="G9" s="6"/>
      <c r="I9" s="57"/>
    </row>
    <row r="10" spans="1:9" s="50" customFormat="1" ht="13.75" customHeight="1" x14ac:dyDescent="0.25">
      <c r="B10" s="138" t="s">
        <v>140</v>
      </c>
      <c r="C10" s="134" t="s">
        <v>141</v>
      </c>
      <c r="D10" s="3" t="s">
        <v>142</v>
      </c>
      <c r="E10" s="131">
        <f>230*1.1</f>
        <v>253.00000000000003</v>
      </c>
      <c r="F10" s="5"/>
      <c r="G10" s="6">
        <f>F10*E10</f>
        <v>0</v>
      </c>
      <c r="I10" s="57"/>
    </row>
    <row r="11" spans="1:9" s="50" customFormat="1" ht="13.75" customHeight="1" x14ac:dyDescent="0.25">
      <c r="B11" s="138" t="s">
        <v>143</v>
      </c>
      <c r="C11" s="134" t="s">
        <v>144</v>
      </c>
      <c r="D11" s="3" t="s">
        <v>142</v>
      </c>
      <c r="E11" s="131">
        <f>96*1.1</f>
        <v>105.60000000000001</v>
      </c>
      <c r="F11" s="5"/>
      <c r="G11" s="6">
        <f t="shared" ref="G11:G13" si="0">F11*E11</f>
        <v>0</v>
      </c>
      <c r="I11" s="57"/>
    </row>
    <row r="12" spans="1:9" s="50" customFormat="1" ht="13.75" customHeight="1" x14ac:dyDescent="0.25">
      <c r="B12" s="138" t="s">
        <v>145</v>
      </c>
      <c r="C12" s="139" t="s">
        <v>146</v>
      </c>
      <c r="D12" s="3" t="s">
        <v>142</v>
      </c>
      <c r="E12" s="131">
        <f>233*1.1</f>
        <v>256.3</v>
      </c>
      <c r="F12" s="5"/>
      <c r="G12" s="6">
        <f t="shared" si="0"/>
        <v>0</v>
      </c>
      <c r="I12" s="57"/>
    </row>
    <row r="13" spans="1:9" s="50" customFormat="1" ht="13.75" customHeight="1" x14ac:dyDescent="0.25">
      <c r="B13" s="138" t="s">
        <v>147</v>
      </c>
      <c r="C13" s="139" t="s">
        <v>148</v>
      </c>
      <c r="D13" s="3" t="s">
        <v>142</v>
      </c>
      <c r="E13" s="131">
        <f>361*1.1</f>
        <v>397.1</v>
      </c>
      <c r="F13" s="5"/>
      <c r="G13" s="6">
        <f t="shared" si="0"/>
        <v>0</v>
      </c>
      <c r="I13" s="57"/>
    </row>
    <row r="14" spans="1:9" s="50" customFormat="1" ht="13.75" customHeight="1" x14ac:dyDescent="0.25">
      <c r="B14" s="138" t="s">
        <v>149</v>
      </c>
      <c r="C14" s="139" t="s">
        <v>150</v>
      </c>
      <c r="D14" s="3"/>
      <c r="E14" s="131"/>
      <c r="F14" s="5"/>
      <c r="G14" s="6"/>
      <c r="I14" s="57"/>
    </row>
    <row r="15" spans="1:9" s="50" customFormat="1" ht="13.75" customHeight="1" x14ac:dyDescent="0.25">
      <c r="B15" s="138" t="s">
        <v>151</v>
      </c>
      <c r="C15" s="139" t="s">
        <v>152</v>
      </c>
      <c r="D15" s="3" t="s">
        <v>142</v>
      </c>
      <c r="E15" s="131">
        <f>(9.84*1.1)*PI()*0.15</f>
        <v>5.1006898323683885</v>
      </c>
      <c r="F15" s="5"/>
      <c r="G15" s="6">
        <f>F15*E15</f>
        <v>0</v>
      </c>
      <c r="I15" s="57"/>
    </row>
    <row r="16" spans="1:9" s="50" customFormat="1" ht="13.75" customHeight="1" x14ac:dyDescent="0.25">
      <c r="B16" s="138"/>
      <c r="C16" s="139"/>
      <c r="D16" s="3"/>
      <c r="E16" s="131"/>
      <c r="F16" s="5"/>
      <c r="G16" s="6"/>
      <c r="I16" s="57"/>
    </row>
    <row r="17" spans="1:9" s="50" customFormat="1" ht="13.75" customHeight="1" x14ac:dyDescent="0.25">
      <c r="B17" s="138" t="s">
        <v>153</v>
      </c>
      <c r="C17" s="133" t="s">
        <v>154</v>
      </c>
      <c r="D17" s="3"/>
      <c r="E17" s="131"/>
      <c r="F17" s="5"/>
      <c r="G17" s="6"/>
      <c r="I17" s="57"/>
    </row>
    <row r="18" spans="1:9" s="50" customFormat="1" ht="13.75" customHeight="1" x14ac:dyDescent="0.25">
      <c r="B18" s="138" t="s">
        <v>155</v>
      </c>
      <c r="C18" s="139" t="s">
        <v>156</v>
      </c>
      <c r="D18" s="3" t="s">
        <v>142</v>
      </c>
      <c r="E18" s="131">
        <f>32*1.1</f>
        <v>35.200000000000003</v>
      </c>
      <c r="F18" s="5"/>
      <c r="G18" s="6">
        <f t="shared" ref="G18:G21" si="1">F18*E18</f>
        <v>0</v>
      </c>
      <c r="I18" s="57"/>
    </row>
    <row r="19" spans="1:9" s="50" customFormat="1" ht="13.75" customHeight="1" x14ac:dyDescent="0.25">
      <c r="B19" s="138" t="s">
        <v>157</v>
      </c>
      <c r="C19" s="139" t="s">
        <v>158</v>
      </c>
      <c r="D19" s="3" t="s">
        <v>142</v>
      </c>
      <c r="E19" s="131">
        <f>15*1.1</f>
        <v>16.5</v>
      </c>
      <c r="F19" s="5"/>
      <c r="G19" s="6">
        <f t="shared" si="1"/>
        <v>0</v>
      </c>
      <c r="I19" s="57"/>
    </row>
    <row r="20" spans="1:9" s="50" customFormat="1" ht="13.75" customHeight="1" x14ac:dyDescent="0.25">
      <c r="B20" s="138" t="s">
        <v>159</v>
      </c>
      <c r="C20" s="139" t="s">
        <v>160</v>
      </c>
      <c r="D20" s="3" t="s">
        <v>142</v>
      </c>
      <c r="E20" s="131">
        <f>75*1.1</f>
        <v>82.5</v>
      </c>
      <c r="F20" s="5"/>
      <c r="G20" s="6">
        <f t="shared" si="1"/>
        <v>0</v>
      </c>
      <c r="I20" s="57"/>
    </row>
    <row r="21" spans="1:9" s="50" customFormat="1" ht="13.75" customHeight="1" x14ac:dyDescent="0.25">
      <c r="B21" s="138" t="s">
        <v>161</v>
      </c>
      <c r="C21" s="139" t="s">
        <v>148</v>
      </c>
      <c r="D21" s="3" t="s">
        <v>142</v>
      </c>
      <c r="E21" s="131">
        <f>68*1.1</f>
        <v>74.800000000000011</v>
      </c>
      <c r="F21" s="5"/>
      <c r="G21" s="6">
        <f t="shared" si="1"/>
        <v>0</v>
      </c>
      <c r="I21" s="57"/>
    </row>
    <row r="22" spans="1:9" s="50" customFormat="1" ht="13.75" customHeight="1" x14ac:dyDescent="0.3">
      <c r="B22" s="1"/>
      <c r="C22" s="2"/>
      <c r="D22" s="3"/>
      <c r="E22" s="4"/>
      <c r="F22" s="5"/>
      <c r="G22" s="6"/>
      <c r="I22" s="57"/>
    </row>
    <row r="23" spans="1:9" s="50" customFormat="1" ht="13.75" customHeight="1" x14ac:dyDescent="0.25">
      <c r="B23" s="138" t="s">
        <v>162</v>
      </c>
      <c r="C23" s="133" t="s">
        <v>139</v>
      </c>
      <c r="D23" s="3"/>
      <c r="E23" s="131"/>
      <c r="F23" s="5"/>
      <c r="G23" s="6"/>
      <c r="I23" s="57"/>
    </row>
    <row r="24" spans="1:9" s="43" customFormat="1" ht="14.5" x14ac:dyDescent="0.25">
      <c r="A24" s="50"/>
      <c r="B24" s="140" t="s">
        <v>163</v>
      </c>
      <c r="C24" s="132" t="s">
        <v>164</v>
      </c>
      <c r="D24" s="3"/>
      <c r="E24" s="131"/>
      <c r="F24" s="118"/>
      <c r="G24" s="118"/>
      <c r="I24" s="49"/>
    </row>
    <row r="25" spans="1:9" s="50" customFormat="1" ht="13.75" customHeight="1" x14ac:dyDescent="0.25">
      <c r="B25" s="138" t="s">
        <v>165</v>
      </c>
      <c r="C25" s="134" t="s">
        <v>141</v>
      </c>
      <c r="D25" s="3" t="s">
        <v>142</v>
      </c>
      <c r="E25" s="131">
        <f>230*1.1</f>
        <v>253.00000000000003</v>
      </c>
      <c r="F25" s="5"/>
      <c r="G25" s="6">
        <f>F25*E25</f>
        <v>0</v>
      </c>
      <c r="I25" s="57"/>
    </row>
    <row r="26" spans="1:9" s="50" customFormat="1" ht="13.75" customHeight="1" x14ac:dyDescent="0.25">
      <c r="B26" s="138" t="s">
        <v>166</v>
      </c>
      <c r="C26" s="134" t="s">
        <v>144</v>
      </c>
      <c r="D26" s="3" t="s">
        <v>142</v>
      </c>
      <c r="E26" s="131">
        <f>96*1.1</f>
        <v>105.60000000000001</v>
      </c>
      <c r="F26" s="5"/>
      <c r="G26" s="6">
        <f t="shared" ref="G26:G28" si="2">F26*E26</f>
        <v>0</v>
      </c>
      <c r="I26" s="57"/>
    </row>
    <row r="27" spans="1:9" s="50" customFormat="1" ht="13.75" customHeight="1" x14ac:dyDescent="0.25">
      <c r="B27" s="138" t="s">
        <v>167</v>
      </c>
      <c r="C27" s="139" t="s">
        <v>146</v>
      </c>
      <c r="D27" s="3" t="s">
        <v>142</v>
      </c>
      <c r="E27" s="131">
        <f>233*1.1</f>
        <v>256.3</v>
      </c>
      <c r="F27" s="5"/>
      <c r="G27" s="6">
        <f t="shared" si="2"/>
        <v>0</v>
      </c>
      <c r="I27" s="57"/>
    </row>
    <row r="28" spans="1:9" s="50" customFormat="1" ht="13.75" customHeight="1" x14ac:dyDescent="0.25">
      <c r="B28" s="138" t="s">
        <v>168</v>
      </c>
      <c r="C28" s="139" t="s">
        <v>148</v>
      </c>
      <c r="D28" s="3" t="s">
        <v>142</v>
      </c>
      <c r="E28" s="131">
        <f>361*1.1</f>
        <v>397.1</v>
      </c>
      <c r="F28" s="5"/>
      <c r="G28" s="6">
        <f t="shared" si="2"/>
        <v>0</v>
      </c>
      <c r="I28" s="57"/>
    </row>
    <row r="29" spans="1:9" s="50" customFormat="1" ht="13.75" customHeight="1" x14ac:dyDescent="0.25">
      <c r="B29" s="138" t="s">
        <v>169</v>
      </c>
      <c r="C29" s="139" t="s">
        <v>150</v>
      </c>
      <c r="D29" s="3"/>
      <c r="E29" s="131"/>
      <c r="F29" s="5"/>
      <c r="G29" s="6"/>
      <c r="I29" s="57"/>
    </row>
    <row r="30" spans="1:9" s="50" customFormat="1" ht="13.75" customHeight="1" x14ac:dyDescent="0.25">
      <c r="B30" s="138" t="s">
        <v>170</v>
      </c>
      <c r="C30" s="139" t="s">
        <v>152</v>
      </c>
      <c r="D30" s="3" t="s">
        <v>142</v>
      </c>
      <c r="E30" s="131">
        <f>(9.84*1.1)*PI()*0.15</f>
        <v>5.1006898323683885</v>
      </c>
      <c r="F30" s="5"/>
      <c r="G30" s="6">
        <f>F30*E30</f>
        <v>0</v>
      </c>
      <c r="I30" s="57"/>
    </row>
    <row r="31" spans="1:9" s="50" customFormat="1" ht="13.75" customHeight="1" x14ac:dyDescent="0.25">
      <c r="B31" s="138"/>
      <c r="C31" s="139"/>
      <c r="D31" s="3"/>
      <c r="E31" s="131"/>
      <c r="F31" s="5"/>
      <c r="G31" s="6"/>
      <c r="I31" s="57"/>
    </row>
    <row r="32" spans="1:9" s="50" customFormat="1" ht="13.75" customHeight="1" x14ac:dyDescent="0.3">
      <c r="B32" s="1"/>
      <c r="C32" s="2"/>
      <c r="D32" s="3"/>
      <c r="E32" s="4"/>
      <c r="F32" s="5"/>
      <c r="G32" s="6"/>
      <c r="I32" s="57"/>
    </row>
    <row r="33" spans="1:9" s="50" customFormat="1" ht="13.75" customHeight="1" x14ac:dyDescent="0.3">
      <c r="B33" s="1"/>
      <c r="C33" s="2"/>
      <c r="D33" s="3"/>
      <c r="E33" s="4"/>
      <c r="F33" s="5"/>
      <c r="G33" s="6"/>
    </row>
    <row r="34" spans="1:9" s="50" customFormat="1" ht="13.75" customHeight="1" x14ac:dyDescent="0.3">
      <c r="B34" s="1"/>
      <c r="C34" s="2"/>
      <c r="D34" s="3"/>
      <c r="E34" s="4"/>
      <c r="F34" s="5"/>
      <c r="G34" s="6"/>
    </row>
    <row r="35" spans="1:9" s="50" customFormat="1" ht="13.75" customHeight="1" x14ac:dyDescent="0.3">
      <c r="B35" s="1"/>
      <c r="C35" s="2"/>
      <c r="D35" s="3"/>
      <c r="E35" s="4"/>
      <c r="F35" s="5"/>
      <c r="G35" s="6"/>
    </row>
    <row r="36" spans="1:9" s="50" customFormat="1" ht="13.75" customHeight="1" x14ac:dyDescent="0.3">
      <c r="B36" s="1"/>
      <c r="C36" s="2"/>
      <c r="D36" s="3"/>
      <c r="E36" s="4"/>
      <c r="F36" s="5"/>
      <c r="G36" s="6"/>
    </row>
    <row r="37" spans="1:9" s="50" customFormat="1" ht="13.75" customHeight="1" x14ac:dyDescent="0.3">
      <c r="B37" s="1"/>
      <c r="C37" s="2"/>
      <c r="D37" s="3"/>
      <c r="E37" s="4"/>
      <c r="F37" s="5"/>
      <c r="G37" s="6"/>
    </row>
    <row r="38" spans="1:9" s="50" customFormat="1" ht="13.75" customHeight="1" x14ac:dyDescent="0.3">
      <c r="B38" s="1"/>
      <c r="C38" s="2"/>
      <c r="D38" s="3"/>
      <c r="E38" s="4"/>
      <c r="F38" s="5"/>
      <c r="G38" s="6"/>
    </row>
    <row r="39" spans="1:9" s="50" customFormat="1" ht="13.75" customHeight="1" x14ac:dyDescent="0.3">
      <c r="B39" s="1"/>
      <c r="C39" s="2" t="s">
        <v>19</v>
      </c>
      <c r="D39" s="3" t="s">
        <v>19</v>
      </c>
      <c r="E39" s="4"/>
      <c r="F39" s="5"/>
      <c r="G39" s="6"/>
    </row>
    <row r="40" spans="1:9" s="113" customFormat="1" ht="15.75" customHeight="1" x14ac:dyDescent="0.25">
      <c r="A40" s="50"/>
      <c r="B40" s="141"/>
      <c r="C40" s="141"/>
      <c r="D40" s="123"/>
      <c r="E40" s="123"/>
      <c r="F40" s="135"/>
      <c r="G40" s="112">
        <f>SUM(G9:G39)</f>
        <v>0</v>
      </c>
    </row>
    <row r="41" spans="1:9" ht="14.5" x14ac:dyDescent="0.25">
      <c r="A41" s="50"/>
      <c r="B41" s="142"/>
      <c r="C41" s="142"/>
      <c r="G41" s="125"/>
      <c r="I41" s="124"/>
    </row>
    <row r="42" spans="1:9" ht="14.5" x14ac:dyDescent="0.25">
      <c r="A42" s="50"/>
      <c r="B42" s="142"/>
      <c r="C42" s="142"/>
      <c r="I42" s="124"/>
    </row>
    <row r="43" spans="1:9" ht="14.5" x14ac:dyDescent="0.25">
      <c r="A43" s="50"/>
      <c r="B43" s="142"/>
      <c r="C43" s="142"/>
      <c r="I43" s="124"/>
    </row>
    <row r="44" spans="1:9" x14ac:dyDescent="0.3">
      <c r="A44" s="63"/>
      <c r="B44" s="142"/>
      <c r="C44" s="142"/>
    </row>
    <row r="45" spans="1:9" x14ac:dyDescent="0.3">
      <c r="B45" s="142"/>
      <c r="C45" s="142"/>
    </row>
    <row r="46" spans="1:9" x14ac:dyDescent="0.3">
      <c r="B46" s="142"/>
      <c r="C46" s="142"/>
    </row>
  </sheetData>
  <mergeCells count="3">
    <mergeCell ref="C1:G1"/>
    <mergeCell ref="C2:G2"/>
    <mergeCell ref="C3:G3"/>
  </mergeCells>
  <phoneticPr fontId="40" type="noConversion"/>
  <pageMargins left="0.7" right="0.7" top="0.75" bottom="0.75" header="0.3" footer="0.3"/>
  <pageSetup paperSize="9" scale="5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48386-E258-4CB1-83BD-2FC55DEBCC13}">
  <dimension ref="A1:J145"/>
  <sheetViews>
    <sheetView zoomScaleNormal="100" zoomScaleSheetLayoutView="100" workbookViewId="0">
      <selection activeCell="B1" sqref="B1"/>
    </sheetView>
  </sheetViews>
  <sheetFormatPr defaultColWidth="9.1796875" defaultRowHeight="14" x14ac:dyDescent="0.3"/>
  <cols>
    <col min="1" max="1" width="3.54296875" style="40" customWidth="1"/>
    <col min="2" max="2" width="14.6328125" style="167" customWidth="1"/>
    <col min="3" max="3" width="72.453125" style="124" customWidth="1"/>
    <col min="4" max="4" width="6.453125" style="168" customWidth="1"/>
    <col min="5" max="5" width="8.81640625" style="124" bestFit="1" customWidth="1"/>
    <col min="6" max="6" width="13.1796875" style="124" customWidth="1"/>
    <col min="7" max="7" width="23.1796875" style="124" customWidth="1"/>
    <col min="8" max="8" width="13.54296875" style="124" bestFit="1" customWidth="1"/>
    <col min="9" max="9" width="18" style="136" bestFit="1" customWidth="1"/>
    <col min="10" max="10" width="13.54296875" style="136" bestFit="1" customWidth="1"/>
    <col min="11" max="16384" width="9.1796875" style="124"/>
  </cols>
  <sheetData>
    <row r="1" spans="1:10" s="23" customFormat="1" ht="50" customHeight="1" x14ac:dyDescent="0.25">
      <c r="B1" s="220" t="s">
        <v>679</v>
      </c>
      <c r="C1" s="93" t="s">
        <v>666</v>
      </c>
      <c r="D1" s="93"/>
      <c r="E1" s="93"/>
      <c r="F1" s="93"/>
      <c r="G1" s="94"/>
    </row>
    <row r="2" spans="1:10" s="23" customFormat="1" ht="26" customHeight="1" x14ac:dyDescent="0.25">
      <c r="B2" s="221" t="s">
        <v>675</v>
      </c>
      <c r="C2" s="95" t="s">
        <v>674</v>
      </c>
      <c r="D2" s="95"/>
      <c r="E2" s="95"/>
      <c r="F2" s="95"/>
      <c r="G2" s="96"/>
    </row>
    <row r="3" spans="1:10" s="23" customFormat="1" ht="22.5" customHeight="1" thickBot="1" x14ac:dyDescent="0.3">
      <c r="B3" s="222" t="s">
        <v>11</v>
      </c>
      <c r="C3" s="97" t="s">
        <v>678</v>
      </c>
      <c r="D3" s="97"/>
      <c r="E3" s="97"/>
      <c r="F3" s="97"/>
      <c r="G3" s="98"/>
    </row>
    <row r="4" spans="1:10" s="23" customFormat="1" x14ac:dyDescent="0.25">
      <c r="A4" s="24"/>
      <c r="B4" s="25"/>
      <c r="C4" s="25"/>
      <c r="D4" s="26"/>
      <c r="E4" s="27"/>
      <c r="F4" s="28"/>
      <c r="G4" s="29"/>
    </row>
    <row r="5" spans="1:10" s="23" customFormat="1" x14ac:dyDescent="0.25">
      <c r="A5" s="27"/>
      <c r="B5" s="25"/>
      <c r="C5" s="25"/>
      <c r="E5" s="27"/>
      <c r="F5" s="30"/>
      <c r="G5" s="29"/>
    </row>
    <row r="6" spans="1:10" s="41" customFormat="1" ht="20" customHeight="1" x14ac:dyDescent="0.25">
      <c r="B6" s="129" t="s">
        <v>12</v>
      </c>
      <c r="C6" s="129" t="s">
        <v>13</v>
      </c>
      <c r="D6" s="129" t="s">
        <v>14</v>
      </c>
      <c r="E6" s="129" t="s">
        <v>15</v>
      </c>
      <c r="F6" s="129" t="s">
        <v>16</v>
      </c>
      <c r="G6" s="129" t="s">
        <v>17</v>
      </c>
    </row>
    <row r="7" spans="1:10" s="143" customFormat="1" ht="13.75" customHeight="1" x14ac:dyDescent="0.3">
      <c r="A7" s="43"/>
      <c r="B7" s="169" t="s">
        <v>135</v>
      </c>
      <c r="C7" s="144" t="s">
        <v>171</v>
      </c>
      <c r="D7" s="145" t="s">
        <v>19</v>
      </c>
      <c r="E7" s="131"/>
      <c r="F7" s="5"/>
      <c r="G7" s="6"/>
      <c r="I7" s="146"/>
      <c r="J7" s="146"/>
    </row>
    <row r="8" spans="1:10" s="143" customFormat="1" ht="13.75" customHeight="1" x14ac:dyDescent="0.3">
      <c r="A8" s="43"/>
      <c r="B8" s="170" t="s">
        <v>136</v>
      </c>
      <c r="C8" s="147" t="s">
        <v>172</v>
      </c>
      <c r="D8" s="145" t="s">
        <v>19</v>
      </c>
      <c r="E8" s="131"/>
      <c r="F8" s="5"/>
      <c r="G8" s="6"/>
      <c r="I8" s="148"/>
      <c r="J8" s="148"/>
    </row>
    <row r="9" spans="1:10" s="143" customFormat="1" ht="26" x14ac:dyDescent="0.3">
      <c r="A9" s="50"/>
      <c r="B9" s="170" t="s">
        <v>138</v>
      </c>
      <c r="C9" s="149" t="s">
        <v>173</v>
      </c>
      <c r="D9" s="145" t="s">
        <v>19</v>
      </c>
      <c r="E9" s="131"/>
      <c r="F9" s="5"/>
      <c r="G9" s="6"/>
      <c r="I9" s="146"/>
      <c r="J9" s="146"/>
    </row>
    <row r="10" spans="1:10" s="143" customFormat="1" ht="13.75" customHeight="1" x14ac:dyDescent="0.3">
      <c r="A10" s="50"/>
      <c r="B10" s="170" t="s">
        <v>140</v>
      </c>
      <c r="C10" s="171" t="s">
        <v>174</v>
      </c>
      <c r="D10" s="145" t="s">
        <v>175</v>
      </c>
      <c r="E10" s="131">
        <v>518</v>
      </c>
      <c r="F10" s="5"/>
      <c r="G10" s="6">
        <f>F10*E10</f>
        <v>0</v>
      </c>
      <c r="I10" s="146"/>
      <c r="J10" s="146"/>
    </row>
    <row r="11" spans="1:10" s="143" customFormat="1" ht="13.75" customHeight="1" x14ac:dyDescent="0.3">
      <c r="A11" s="50"/>
      <c r="B11" s="170" t="s">
        <v>143</v>
      </c>
      <c r="C11" s="171" t="s">
        <v>176</v>
      </c>
      <c r="D11" s="145" t="s">
        <v>175</v>
      </c>
      <c r="E11" s="131">
        <v>267</v>
      </c>
      <c r="F11" s="5"/>
      <c r="G11" s="6">
        <f t="shared" ref="G11:G16" si="0">F11*E11</f>
        <v>0</v>
      </c>
      <c r="I11" s="146"/>
      <c r="J11" s="146"/>
    </row>
    <row r="12" spans="1:10" s="143" customFormat="1" ht="13.75" customHeight="1" x14ac:dyDescent="0.3">
      <c r="A12" s="50"/>
      <c r="B12" s="170" t="s">
        <v>145</v>
      </c>
      <c r="C12" s="171" t="s">
        <v>177</v>
      </c>
      <c r="D12" s="145" t="s">
        <v>175</v>
      </c>
      <c r="E12" s="131">
        <v>21</v>
      </c>
      <c r="F12" s="5"/>
      <c r="G12" s="6">
        <f t="shared" si="0"/>
        <v>0</v>
      </c>
      <c r="I12" s="146"/>
      <c r="J12" s="146"/>
    </row>
    <row r="13" spans="1:10" s="143" customFormat="1" ht="13.75" customHeight="1" x14ac:dyDescent="0.3">
      <c r="A13" s="50"/>
      <c r="B13" s="170" t="s">
        <v>147</v>
      </c>
      <c r="C13" s="171" t="s">
        <v>178</v>
      </c>
      <c r="D13" s="145" t="s">
        <v>175</v>
      </c>
      <c r="E13" s="131">
        <v>180</v>
      </c>
      <c r="F13" s="5"/>
      <c r="G13" s="6">
        <f t="shared" si="0"/>
        <v>0</v>
      </c>
      <c r="I13" s="146"/>
      <c r="J13" s="146"/>
    </row>
    <row r="14" spans="1:10" s="143" customFormat="1" ht="13.75" customHeight="1" x14ac:dyDescent="0.3">
      <c r="A14" s="50"/>
      <c r="B14" s="170" t="s">
        <v>179</v>
      </c>
      <c r="C14" s="171" t="s">
        <v>180</v>
      </c>
      <c r="D14" s="145" t="s">
        <v>175</v>
      </c>
      <c r="E14" s="131">
        <v>54</v>
      </c>
      <c r="F14" s="5"/>
      <c r="G14" s="6">
        <f t="shared" si="0"/>
        <v>0</v>
      </c>
      <c r="I14" s="146"/>
      <c r="J14" s="146"/>
    </row>
    <row r="15" spans="1:10" s="143" customFormat="1" ht="13.75" customHeight="1" x14ac:dyDescent="0.3">
      <c r="A15" s="50"/>
      <c r="B15" s="170" t="s">
        <v>149</v>
      </c>
      <c r="C15" s="171" t="s">
        <v>181</v>
      </c>
      <c r="D15" s="145" t="s">
        <v>175</v>
      </c>
      <c r="E15" s="131">
        <v>30</v>
      </c>
      <c r="F15" s="5"/>
      <c r="G15" s="6">
        <f t="shared" si="0"/>
        <v>0</v>
      </c>
      <c r="I15" s="146"/>
      <c r="J15" s="146"/>
    </row>
    <row r="16" spans="1:10" s="143" customFormat="1" ht="13.75" customHeight="1" x14ac:dyDescent="0.3">
      <c r="A16" s="50"/>
      <c r="B16" s="170" t="s">
        <v>182</v>
      </c>
      <c r="C16" s="171" t="s">
        <v>183</v>
      </c>
      <c r="D16" s="145" t="s">
        <v>175</v>
      </c>
      <c r="E16" s="131">
        <v>30</v>
      </c>
      <c r="F16" s="5"/>
      <c r="G16" s="6">
        <f t="shared" si="0"/>
        <v>0</v>
      </c>
      <c r="I16" s="146"/>
      <c r="J16" s="146"/>
    </row>
    <row r="17" spans="1:10" s="143" customFormat="1" ht="13.75" customHeight="1" x14ac:dyDescent="0.3">
      <c r="A17" s="50"/>
      <c r="B17" s="170"/>
      <c r="C17" s="147" t="s">
        <v>184</v>
      </c>
      <c r="D17" s="145" t="s">
        <v>19</v>
      </c>
      <c r="E17" s="131"/>
      <c r="F17" s="5"/>
      <c r="G17" s="6"/>
      <c r="H17" s="151"/>
      <c r="I17" s="146"/>
      <c r="J17" s="146"/>
    </row>
    <row r="18" spans="1:10" s="143" customFormat="1" ht="14.5" x14ac:dyDescent="0.3">
      <c r="A18" s="50"/>
      <c r="B18" s="170"/>
      <c r="C18" s="149" t="s">
        <v>185</v>
      </c>
      <c r="D18" s="145" t="s">
        <v>19</v>
      </c>
      <c r="E18" s="131"/>
      <c r="F18" s="5"/>
      <c r="G18" s="6"/>
      <c r="H18" s="151"/>
      <c r="I18" s="146"/>
      <c r="J18" s="146"/>
    </row>
    <row r="19" spans="1:10" s="143" customFormat="1" ht="13.75" customHeight="1" x14ac:dyDescent="0.3">
      <c r="A19" s="50"/>
      <c r="B19" s="170" t="s">
        <v>186</v>
      </c>
      <c r="C19" s="171" t="s">
        <v>174</v>
      </c>
      <c r="D19" s="145" t="s">
        <v>175</v>
      </c>
      <c r="E19" s="131">
        <v>466.2</v>
      </c>
      <c r="F19" s="152"/>
      <c r="G19" s="6">
        <f>F19*E19</f>
        <v>0</v>
      </c>
      <c r="I19" s="146"/>
      <c r="J19" s="146"/>
    </row>
    <row r="20" spans="1:10" s="143" customFormat="1" ht="13.75" customHeight="1" x14ac:dyDescent="0.3">
      <c r="A20" s="50"/>
      <c r="B20" s="170" t="s">
        <v>187</v>
      </c>
      <c r="C20" s="171" t="s">
        <v>176</v>
      </c>
      <c r="D20" s="145" t="s">
        <v>175</v>
      </c>
      <c r="E20" s="131">
        <v>240.3</v>
      </c>
      <c r="F20" s="152"/>
      <c r="G20" s="6">
        <f t="shared" ref="G20:G25" si="1">F20*E20</f>
        <v>0</v>
      </c>
      <c r="I20" s="146"/>
      <c r="J20" s="146"/>
    </row>
    <row r="21" spans="1:10" s="143" customFormat="1" ht="13.75" customHeight="1" x14ac:dyDescent="0.3">
      <c r="A21" s="50"/>
      <c r="B21" s="170" t="s">
        <v>188</v>
      </c>
      <c r="C21" s="171" t="s">
        <v>177</v>
      </c>
      <c r="D21" s="145" t="s">
        <v>175</v>
      </c>
      <c r="E21" s="131">
        <v>18.900000000000002</v>
      </c>
      <c r="F21" s="152"/>
      <c r="G21" s="6">
        <f t="shared" si="1"/>
        <v>0</v>
      </c>
      <c r="I21" s="146"/>
      <c r="J21" s="146"/>
    </row>
    <row r="22" spans="1:10" s="143" customFormat="1" ht="13.75" customHeight="1" x14ac:dyDescent="0.3">
      <c r="A22" s="50"/>
      <c r="B22" s="170" t="s">
        <v>189</v>
      </c>
      <c r="C22" s="171" t="s">
        <v>178</v>
      </c>
      <c r="D22" s="145" t="s">
        <v>175</v>
      </c>
      <c r="E22" s="131">
        <v>162</v>
      </c>
      <c r="F22" s="152"/>
      <c r="G22" s="6">
        <f t="shared" si="1"/>
        <v>0</v>
      </c>
      <c r="I22" s="146"/>
      <c r="J22" s="146"/>
    </row>
    <row r="23" spans="1:10" s="143" customFormat="1" ht="13.75" customHeight="1" x14ac:dyDescent="0.3">
      <c r="A23" s="50"/>
      <c r="B23" s="170" t="s">
        <v>190</v>
      </c>
      <c r="C23" s="171" t="s">
        <v>180</v>
      </c>
      <c r="D23" s="145" t="s">
        <v>175</v>
      </c>
      <c r="E23" s="131">
        <f>49+80</f>
        <v>129</v>
      </c>
      <c r="F23" s="152"/>
      <c r="G23" s="6">
        <f t="shared" si="1"/>
        <v>0</v>
      </c>
      <c r="I23" s="146"/>
      <c r="J23" s="146"/>
    </row>
    <row r="24" spans="1:10" s="143" customFormat="1" ht="13.75" customHeight="1" x14ac:dyDescent="0.3">
      <c r="A24" s="50"/>
      <c r="B24" s="170" t="s">
        <v>191</v>
      </c>
      <c r="C24" s="171" t="s">
        <v>181</v>
      </c>
      <c r="D24" s="145" t="s">
        <v>175</v>
      </c>
      <c r="E24" s="131">
        <f>27+50</f>
        <v>77</v>
      </c>
      <c r="F24" s="152"/>
      <c r="G24" s="6">
        <f t="shared" si="1"/>
        <v>0</v>
      </c>
      <c r="I24" s="146"/>
      <c r="J24" s="146"/>
    </row>
    <row r="25" spans="1:10" s="143" customFormat="1" ht="13.75" customHeight="1" x14ac:dyDescent="0.3">
      <c r="A25" s="50"/>
      <c r="B25" s="170" t="s">
        <v>192</v>
      </c>
      <c r="C25" s="171" t="s">
        <v>183</v>
      </c>
      <c r="D25" s="145" t="s">
        <v>175</v>
      </c>
      <c r="E25" s="131">
        <f>27+50</f>
        <v>77</v>
      </c>
      <c r="F25" s="152"/>
      <c r="G25" s="6">
        <f t="shared" si="1"/>
        <v>0</v>
      </c>
      <c r="I25" s="146"/>
      <c r="J25" s="146"/>
    </row>
    <row r="26" spans="1:10" s="143" customFormat="1" ht="13.75" customHeight="1" x14ac:dyDescent="0.3">
      <c r="A26" s="50"/>
      <c r="B26" s="170"/>
      <c r="C26" s="161"/>
      <c r="D26" s="145" t="s">
        <v>19</v>
      </c>
      <c r="E26" s="131"/>
      <c r="F26" s="5"/>
      <c r="G26" s="6"/>
      <c r="H26" s="154"/>
      <c r="I26" s="146"/>
      <c r="J26" s="146"/>
    </row>
    <row r="27" spans="1:10" s="143" customFormat="1" ht="13.75" customHeight="1" x14ac:dyDescent="0.3">
      <c r="A27" s="50"/>
      <c r="B27" s="170" t="s">
        <v>193</v>
      </c>
      <c r="C27" s="147" t="s">
        <v>194</v>
      </c>
      <c r="D27" s="145" t="s">
        <v>19</v>
      </c>
      <c r="E27" s="131"/>
      <c r="F27" s="5"/>
      <c r="G27" s="6"/>
      <c r="I27" s="146"/>
      <c r="J27" s="146"/>
    </row>
    <row r="28" spans="1:10" s="143" customFormat="1" ht="13.75" customHeight="1" x14ac:dyDescent="0.3">
      <c r="A28" s="50"/>
      <c r="B28" s="170" t="s">
        <v>195</v>
      </c>
      <c r="C28" s="149" t="s">
        <v>196</v>
      </c>
      <c r="D28" s="145" t="s">
        <v>19</v>
      </c>
      <c r="E28" s="131"/>
      <c r="F28" s="5"/>
      <c r="G28" s="6"/>
      <c r="I28" s="146"/>
      <c r="J28" s="146"/>
    </row>
    <row r="29" spans="1:10" s="143" customFormat="1" ht="13.75" customHeight="1" x14ac:dyDescent="0.3">
      <c r="A29" s="50"/>
      <c r="B29" s="170" t="s">
        <v>197</v>
      </c>
      <c r="C29" s="161" t="s">
        <v>198</v>
      </c>
      <c r="D29" s="145" t="s">
        <v>22</v>
      </c>
      <c r="E29" s="131">
        <f>E75+E85+E90+E94+E123+E133</f>
        <v>55</v>
      </c>
      <c r="F29" s="5"/>
      <c r="G29" s="6">
        <f t="shared" ref="G29:G32" si="2">F29*E29</f>
        <v>0</v>
      </c>
      <c r="I29" s="146"/>
      <c r="J29" s="146"/>
    </row>
    <row r="30" spans="1:10" s="143" customFormat="1" ht="13.75" customHeight="1" x14ac:dyDescent="0.3">
      <c r="A30" s="50"/>
      <c r="B30" s="170" t="s">
        <v>199</v>
      </c>
      <c r="C30" s="161" t="s">
        <v>200</v>
      </c>
      <c r="D30" s="145" t="s">
        <v>22</v>
      </c>
      <c r="E30" s="131">
        <f>E89+E122</f>
        <v>6</v>
      </c>
      <c r="F30" s="5"/>
      <c r="G30" s="6">
        <f t="shared" si="2"/>
        <v>0</v>
      </c>
      <c r="I30" s="146"/>
      <c r="J30" s="146"/>
    </row>
    <row r="31" spans="1:10" s="143" customFormat="1" ht="13.75" customHeight="1" x14ac:dyDescent="0.3">
      <c r="A31" s="50"/>
      <c r="B31" s="170" t="s">
        <v>201</v>
      </c>
      <c r="C31" s="161" t="s">
        <v>202</v>
      </c>
      <c r="D31" s="145" t="s">
        <v>22</v>
      </c>
      <c r="E31" s="131">
        <f>E74+E84+E121+E132</f>
        <v>38</v>
      </c>
      <c r="F31" s="5"/>
      <c r="G31" s="6">
        <f t="shared" si="2"/>
        <v>0</v>
      </c>
      <c r="I31" s="146"/>
      <c r="J31" s="146"/>
    </row>
    <row r="32" spans="1:10" s="143" customFormat="1" ht="13.75" customHeight="1" x14ac:dyDescent="0.3">
      <c r="A32" s="50"/>
      <c r="B32" s="170" t="s">
        <v>203</v>
      </c>
      <c r="C32" s="161" t="s">
        <v>177</v>
      </c>
      <c r="D32" s="145" t="s">
        <v>22</v>
      </c>
      <c r="E32" s="131">
        <f>E73+E83+E120+E131</f>
        <v>23</v>
      </c>
      <c r="F32" s="5"/>
      <c r="G32" s="6">
        <f t="shared" si="2"/>
        <v>0</v>
      </c>
      <c r="I32" s="146"/>
      <c r="J32" s="146"/>
    </row>
    <row r="33" spans="1:10" s="143" customFormat="1" ht="13.75" customHeight="1" x14ac:dyDescent="0.3">
      <c r="A33" s="50"/>
      <c r="B33" s="170"/>
      <c r="C33" s="171"/>
      <c r="D33" s="145" t="s">
        <v>19</v>
      </c>
      <c r="E33" s="131"/>
      <c r="F33" s="5"/>
      <c r="G33" s="6"/>
      <c r="I33" s="146"/>
      <c r="J33" s="146"/>
    </row>
    <row r="34" spans="1:10" s="143" customFormat="1" ht="13.75" customHeight="1" x14ac:dyDescent="0.3">
      <c r="A34" s="50"/>
      <c r="B34" s="170" t="s">
        <v>163</v>
      </c>
      <c r="C34" s="147" t="s">
        <v>204</v>
      </c>
      <c r="D34" s="145" t="s">
        <v>19</v>
      </c>
      <c r="E34" s="131"/>
      <c r="F34" s="5"/>
      <c r="G34" s="6"/>
      <c r="I34" s="146"/>
      <c r="J34" s="146"/>
    </row>
    <row r="35" spans="1:10" s="143" customFormat="1" ht="13.75" customHeight="1" x14ac:dyDescent="0.3">
      <c r="A35" s="50"/>
      <c r="B35" s="170" t="s">
        <v>205</v>
      </c>
      <c r="C35" s="149" t="s">
        <v>206</v>
      </c>
      <c r="D35" s="145" t="s">
        <v>19</v>
      </c>
      <c r="E35" s="131"/>
      <c r="F35" s="5"/>
      <c r="G35" s="6"/>
      <c r="I35" s="146"/>
      <c r="J35" s="146"/>
    </row>
    <row r="36" spans="1:10" s="143" customFormat="1" ht="13.75" customHeight="1" x14ac:dyDescent="0.3">
      <c r="A36" s="50"/>
      <c r="B36" s="170" t="s">
        <v>207</v>
      </c>
      <c r="C36" s="161" t="s">
        <v>208</v>
      </c>
      <c r="D36" s="145" t="s">
        <v>22</v>
      </c>
      <c r="E36" s="131">
        <v>82</v>
      </c>
      <c r="F36" s="5"/>
      <c r="G36" s="6">
        <f t="shared" ref="G36:G41" si="3">F36*E36</f>
        <v>0</v>
      </c>
      <c r="I36" s="146"/>
      <c r="J36" s="146"/>
    </row>
    <row r="37" spans="1:10" s="143" customFormat="1" ht="13.75" customHeight="1" x14ac:dyDescent="0.3">
      <c r="A37" s="50"/>
      <c r="B37" s="170" t="s">
        <v>209</v>
      </c>
      <c r="C37" s="161" t="s">
        <v>210</v>
      </c>
      <c r="D37" s="145" t="s">
        <v>22</v>
      </c>
      <c r="E37" s="131">
        <v>73</v>
      </c>
      <c r="F37" s="5"/>
      <c r="G37" s="6">
        <f t="shared" si="3"/>
        <v>0</v>
      </c>
      <c r="I37" s="146"/>
      <c r="J37" s="146"/>
    </row>
    <row r="38" spans="1:10" s="143" customFormat="1" ht="13.75" customHeight="1" x14ac:dyDescent="0.3">
      <c r="A38" s="50"/>
      <c r="B38" s="170" t="s">
        <v>211</v>
      </c>
      <c r="C38" s="161" t="s">
        <v>212</v>
      </c>
      <c r="D38" s="145" t="s">
        <v>22</v>
      </c>
      <c r="E38" s="131">
        <v>14</v>
      </c>
      <c r="F38" s="5"/>
      <c r="G38" s="6">
        <f t="shared" si="3"/>
        <v>0</v>
      </c>
      <c r="I38" s="146"/>
      <c r="J38" s="146"/>
    </row>
    <row r="39" spans="1:10" s="143" customFormat="1" ht="13.75" customHeight="1" x14ac:dyDescent="0.3">
      <c r="A39" s="50"/>
      <c r="B39" s="170" t="s">
        <v>213</v>
      </c>
      <c r="C39" s="161" t="s">
        <v>214</v>
      </c>
      <c r="D39" s="145" t="s">
        <v>22</v>
      </c>
      <c r="E39" s="131">
        <v>71</v>
      </c>
      <c r="F39" s="5"/>
      <c r="G39" s="6">
        <f t="shared" si="3"/>
        <v>0</v>
      </c>
      <c r="I39" s="146"/>
      <c r="J39" s="146"/>
    </row>
    <row r="40" spans="1:10" s="143" customFormat="1" ht="13.75" customHeight="1" x14ac:dyDescent="0.3">
      <c r="A40" s="50"/>
      <c r="B40" s="170" t="s">
        <v>215</v>
      </c>
      <c r="C40" s="161" t="s">
        <v>216</v>
      </c>
      <c r="D40" s="145" t="s">
        <v>22</v>
      </c>
      <c r="E40" s="131">
        <f>47+10</f>
        <v>57</v>
      </c>
      <c r="F40" s="5"/>
      <c r="G40" s="6">
        <f t="shared" si="3"/>
        <v>0</v>
      </c>
      <c r="I40" s="146"/>
      <c r="J40" s="146"/>
    </row>
    <row r="41" spans="1:10" s="143" customFormat="1" ht="13.75" customHeight="1" x14ac:dyDescent="0.3">
      <c r="A41" s="50"/>
      <c r="B41" s="170" t="s">
        <v>217</v>
      </c>
      <c r="C41" s="171" t="s">
        <v>218</v>
      </c>
      <c r="D41" s="145" t="s">
        <v>22</v>
      </c>
      <c r="E41" s="131">
        <f>3+10</f>
        <v>13</v>
      </c>
      <c r="F41" s="5"/>
      <c r="G41" s="6">
        <f t="shared" si="3"/>
        <v>0</v>
      </c>
      <c r="I41" s="146"/>
      <c r="J41" s="146"/>
    </row>
    <row r="42" spans="1:10" s="143" customFormat="1" ht="13.75" customHeight="1" x14ac:dyDescent="0.3">
      <c r="A42" s="50"/>
      <c r="B42" s="170"/>
      <c r="C42" s="161"/>
      <c r="D42" s="145" t="s">
        <v>19</v>
      </c>
      <c r="E42" s="131"/>
      <c r="F42" s="5"/>
      <c r="G42" s="6"/>
      <c r="I42" s="146"/>
      <c r="J42" s="146"/>
    </row>
    <row r="43" spans="1:10" s="143" customFormat="1" ht="13.75" customHeight="1" x14ac:dyDescent="0.3">
      <c r="A43" s="50"/>
      <c r="B43" s="170" t="s">
        <v>219</v>
      </c>
      <c r="C43" s="147" t="s">
        <v>220</v>
      </c>
      <c r="D43" s="145" t="s">
        <v>19</v>
      </c>
      <c r="E43" s="131"/>
      <c r="F43" s="5"/>
      <c r="G43" s="6"/>
      <c r="I43" s="146"/>
      <c r="J43" s="146"/>
    </row>
    <row r="44" spans="1:10" s="143" customFormat="1" ht="13.75" customHeight="1" x14ac:dyDescent="0.3">
      <c r="A44" s="63"/>
      <c r="B44" s="170" t="s">
        <v>221</v>
      </c>
      <c r="C44" s="149" t="s">
        <v>222</v>
      </c>
      <c r="D44" s="145" t="s">
        <v>19</v>
      </c>
      <c r="E44" s="131"/>
      <c r="F44" s="5"/>
      <c r="G44" s="6"/>
      <c r="I44" s="146"/>
      <c r="J44" s="146"/>
    </row>
    <row r="45" spans="1:10" s="143" customFormat="1" ht="13.75" customHeight="1" x14ac:dyDescent="0.3">
      <c r="A45" s="40"/>
      <c r="B45" s="170" t="s">
        <v>223</v>
      </c>
      <c r="C45" s="161" t="s">
        <v>224</v>
      </c>
      <c r="D45" s="145" t="s">
        <v>22</v>
      </c>
      <c r="E45" s="131">
        <v>2</v>
      </c>
      <c r="F45" s="5"/>
      <c r="G45" s="6">
        <f t="shared" ref="G45:G51" si="4">F45*E45</f>
        <v>0</v>
      </c>
      <c r="I45" s="146"/>
      <c r="J45" s="146"/>
    </row>
    <row r="46" spans="1:10" s="143" customFormat="1" ht="13.75" customHeight="1" x14ac:dyDescent="0.3">
      <c r="A46" s="40"/>
      <c r="B46" s="170" t="s">
        <v>225</v>
      </c>
      <c r="C46" s="161" t="s">
        <v>226</v>
      </c>
      <c r="D46" s="145" t="s">
        <v>22</v>
      </c>
      <c r="E46" s="131">
        <v>4</v>
      </c>
      <c r="F46" s="5"/>
      <c r="G46" s="6">
        <f t="shared" si="4"/>
        <v>0</v>
      </c>
      <c r="I46" s="146"/>
      <c r="J46" s="146"/>
    </row>
    <row r="47" spans="1:10" s="143" customFormat="1" ht="13.75" customHeight="1" x14ac:dyDescent="0.3">
      <c r="A47" s="40"/>
      <c r="B47" s="170" t="s">
        <v>227</v>
      </c>
      <c r="C47" s="161" t="s">
        <v>228</v>
      </c>
      <c r="D47" s="145" t="s">
        <v>22</v>
      </c>
      <c r="E47" s="131">
        <v>4</v>
      </c>
      <c r="F47" s="5"/>
      <c r="G47" s="6">
        <f t="shared" si="4"/>
        <v>0</v>
      </c>
      <c r="I47" s="146"/>
      <c r="J47" s="146"/>
    </row>
    <row r="48" spans="1:10" s="143" customFormat="1" ht="13.75" customHeight="1" x14ac:dyDescent="0.3">
      <c r="A48" s="40"/>
      <c r="B48" s="170" t="s">
        <v>229</v>
      </c>
      <c r="C48" s="161" t="s">
        <v>230</v>
      </c>
      <c r="D48" s="145" t="s">
        <v>22</v>
      </c>
      <c r="E48" s="131">
        <v>4</v>
      </c>
      <c r="F48" s="5"/>
      <c r="G48" s="6">
        <f t="shared" si="4"/>
        <v>0</v>
      </c>
      <c r="I48" s="146"/>
      <c r="J48" s="146"/>
    </row>
    <row r="49" spans="1:10" s="143" customFormat="1" ht="13.75" customHeight="1" x14ac:dyDescent="0.3">
      <c r="A49" s="40"/>
      <c r="B49" s="170" t="s">
        <v>231</v>
      </c>
      <c r="C49" s="161" t="s">
        <v>232</v>
      </c>
      <c r="D49" s="145" t="s">
        <v>22</v>
      </c>
      <c r="E49" s="131">
        <v>1</v>
      </c>
      <c r="F49" s="5"/>
      <c r="G49" s="6">
        <f t="shared" si="4"/>
        <v>0</v>
      </c>
      <c r="I49" s="146"/>
      <c r="J49" s="146"/>
    </row>
    <row r="50" spans="1:10" s="143" customFormat="1" ht="13.75" customHeight="1" x14ac:dyDescent="0.3">
      <c r="A50" s="40"/>
      <c r="B50" s="170" t="s">
        <v>233</v>
      </c>
      <c r="C50" s="161" t="s">
        <v>234</v>
      </c>
      <c r="D50" s="145" t="s">
        <v>22</v>
      </c>
      <c r="E50" s="131">
        <v>8</v>
      </c>
      <c r="F50" s="5"/>
      <c r="G50" s="6">
        <f t="shared" si="4"/>
        <v>0</v>
      </c>
      <c r="I50" s="146"/>
      <c r="J50" s="146"/>
    </row>
    <row r="51" spans="1:10" s="143" customFormat="1" ht="13.75" customHeight="1" x14ac:dyDescent="0.3">
      <c r="A51" s="40"/>
      <c r="B51" s="170" t="s">
        <v>235</v>
      </c>
      <c r="C51" s="161" t="s">
        <v>236</v>
      </c>
      <c r="D51" s="145" t="s">
        <v>22</v>
      </c>
      <c r="E51" s="131">
        <v>8</v>
      </c>
      <c r="F51" s="5"/>
      <c r="G51" s="6">
        <f t="shared" si="4"/>
        <v>0</v>
      </c>
      <c r="I51" s="146"/>
      <c r="J51" s="146"/>
    </row>
    <row r="52" spans="1:10" s="143" customFormat="1" ht="13.75" customHeight="1" x14ac:dyDescent="0.3">
      <c r="A52" s="40"/>
      <c r="B52" s="170"/>
      <c r="C52" s="161"/>
      <c r="D52" s="145"/>
      <c r="E52" s="131"/>
      <c r="F52" s="5"/>
      <c r="G52" s="6"/>
      <c r="I52" s="146"/>
      <c r="J52" s="146"/>
    </row>
    <row r="53" spans="1:10" s="143" customFormat="1" ht="13.75" customHeight="1" x14ac:dyDescent="0.3">
      <c r="A53" s="40"/>
      <c r="B53" s="170" t="s">
        <v>237</v>
      </c>
      <c r="C53" s="147" t="s">
        <v>238</v>
      </c>
      <c r="D53" s="145" t="s">
        <v>19</v>
      </c>
      <c r="E53" s="131"/>
      <c r="F53" s="5"/>
      <c r="G53" s="6"/>
      <c r="I53" s="146"/>
      <c r="J53" s="146"/>
    </row>
    <row r="54" spans="1:10" s="143" customFormat="1" ht="13.75" customHeight="1" x14ac:dyDescent="0.3">
      <c r="A54" s="40"/>
      <c r="B54" s="170" t="s">
        <v>239</v>
      </c>
      <c r="C54" s="149" t="s">
        <v>240</v>
      </c>
      <c r="D54" s="145" t="s">
        <v>19</v>
      </c>
      <c r="E54" s="131"/>
      <c r="F54" s="5"/>
      <c r="G54" s="6"/>
      <c r="I54" s="146"/>
      <c r="J54" s="146"/>
    </row>
    <row r="55" spans="1:10" s="143" customFormat="1" ht="13.75" customHeight="1" x14ac:dyDescent="0.3">
      <c r="A55" s="40"/>
      <c r="B55" s="170" t="s">
        <v>241</v>
      </c>
      <c r="C55" s="161" t="s">
        <v>242</v>
      </c>
      <c r="D55" s="145" t="s">
        <v>22</v>
      </c>
      <c r="E55" s="131">
        <v>29</v>
      </c>
      <c r="F55" s="5"/>
      <c r="G55" s="6">
        <f t="shared" ref="G55:G58" si="5">F55*E55</f>
        <v>0</v>
      </c>
      <c r="I55" s="146"/>
      <c r="J55" s="146"/>
    </row>
    <row r="56" spans="1:10" s="143" customFormat="1" ht="13.75" customHeight="1" x14ac:dyDescent="0.3">
      <c r="A56" s="40"/>
      <c r="B56" s="170" t="s">
        <v>243</v>
      </c>
      <c r="C56" s="161" t="s">
        <v>244</v>
      </c>
      <c r="D56" s="145" t="s">
        <v>22</v>
      </c>
      <c r="E56" s="131">
        <v>6</v>
      </c>
      <c r="F56" s="5"/>
      <c r="G56" s="6">
        <f t="shared" si="5"/>
        <v>0</v>
      </c>
      <c r="I56" s="146"/>
      <c r="J56" s="146"/>
    </row>
    <row r="57" spans="1:10" s="143" customFormat="1" ht="13.75" customHeight="1" x14ac:dyDescent="0.3">
      <c r="A57" s="40"/>
      <c r="B57" s="170" t="s">
        <v>245</v>
      </c>
      <c r="C57" s="161" t="s">
        <v>246</v>
      </c>
      <c r="D57" s="145" t="s">
        <v>22</v>
      </c>
      <c r="E57" s="131">
        <v>4</v>
      </c>
      <c r="F57" s="5"/>
      <c r="G57" s="6">
        <f t="shared" si="5"/>
        <v>0</v>
      </c>
      <c r="I57" s="146"/>
      <c r="J57" s="146"/>
    </row>
    <row r="58" spans="1:10" s="143" customFormat="1" ht="13.75" customHeight="1" x14ac:dyDescent="0.3">
      <c r="A58" s="40"/>
      <c r="B58" s="170" t="s">
        <v>247</v>
      </c>
      <c r="C58" s="161" t="s">
        <v>248</v>
      </c>
      <c r="D58" s="145" t="s">
        <v>22</v>
      </c>
      <c r="E58" s="131">
        <v>4</v>
      </c>
      <c r="F58" s="5"/>
      <c r="G58" s="6">
        <f t="shared" si="5"/>
        <v>0</v>
      </c>
      <c r="I58" s="146"/>
      <c r="J58" s="146"/>
    </row>
    <row r="59" spans="1:10" s="143" customFormat="1" ht="13.75" customHeight="1" x14ac:dyDescent="0.3">
      <c r="A59" s="40"/>
      <c r="B59" s="170"/>
      <c r="C59" s="161"/>
      <c r="D59" s="145" t="s">
        <v>19</v>
      </c>
      <c r="E59" s="131"/>
      <c r="F59" s="5"/>
      <c r="G59" s="6"/>
      <c r="I59" s="146"/>
      <c r="J59" s="146"/>
    </row>
    <row r="60" spans="1:10" s="143" customFormat="1" ht="13.75" customHeight="1" x14ac:dyDescent="0.3">
      <c r="A60" s="40"/>
      <c r="B60" s="158" t="s">
        <v>249</v>
      </c>
      <c r="C60" s="147" t="s">
        <v>250</v>
      </c>
      <c r="D60" s="145" t="s">
        <v>19</v>
      </c>
      <c r="E60" s="131"/>
      <c r="F60" s="5"/>
      <c r="G60" s="6"/>
      <c r="I60" s="146"/>
      <c r="J60" s="146"/>
    </row>
    <row r="61" spans="1:10" s="143" customFormat="1" ht="13.75" customHeight="1" x14ac:dyDescent="0.3">
      <c r="A61" s="40"/>
      <c r="B61" s="170" t="s">
        <v>251</v>
      </c>
      <c r="C61" s="149" t="s">
        <v>240</v>
      </c>
      <c r="D61" s="145" t="s">
        <v>19</v>
      </c>
      <c r="E61" s="131"/>
      <c r="F61" s="5"/>
      <c r="G61" s="6"/>
      <c r="I61" s="146"/>
      <c r="J61" s="146"/>
    </row>
    <row r="62" spans="1:10" s="143" customFormat="1" ht="13.75" customHeight="1" x14ac:dyDescent="0.3">
      <c r="A62" s="40"/>
      <c r="B62" s="170" t="s">
        <v>252</v>
      </c>
      <c r="C62" s="161" t="s">
        <v>253</v>
      </c>
      <c r="D62" s="145" t="s">
        <v>22</v>
      </c>
      <c r="E62" s="131">
        <v>9</v>
      </c>
      <c r="F62" s="5"/>
      <c r="G62" s="6">
        <f t="shared" ref="G62" si="6">F62*E62</f>
        <v>0</v>
      </c>
      <c r="I62" s="146"/>
      <c r="J62" s="146"/>
    </row>
    <row r="63" spans="1:10" s="143" customFormat="1" ht="13.75" customHeight="1" x14ac:dyDescent="0.3">
      <c r="A63" s="40"/>
      <c r="B63" s="170"/>
      <c r="C63" s="161"/>
      <c r="D63" s="145" t="s">
        <v>19</v>
      </c>
      <c r="E63" s="131"/>
      <c r="F63" s="5"/>
      <c r="G63" s="6"/>
      <c r="I63" s="146"/>
      <c r="J63" s="146"/>
    </row>
    <row r="64" spans="1:10" s="143" customFormat="1" ht="13.75" customHeight="1" x14ac:dyDescent="0.3">
      <c r="A64" s="40"/>
      <c r="B64" s="170" t="s">
        <v>254</v>
      </c>
      <c r="C64" s="147" t="s">
        <v>255</v>
      </c>
      <c r="D64" s="145" t="s">
        <v>19</v>
      </c>
      <c r="E64" s="131"/>
      <c r="F64" s="5"/>
      <c r="G64" s="6"/>
      <c r="I64" s="146"/>
      <c r="J64" s="146"/>
    </row>
    <row r="65" spans="1:10" s="143" customFormat="1" ht="13.75" customHeight="1" x14ac:dyDescent="0.3">
      <c r="A65" s="40"/>
      <c r="B65" s="170" t="s">
        <v>256</v>
      </c>
      <c r="C65" s="149" t="s">
        <v>240</v>
      </c>
      <c r="D65" s="145" t="s">
        <v>19</v>
      </c>
      <c r="E65" s="131"/>
      <c r="F65" s="5"/>
      <c r="G65" s="6"/>
      <c r="I65" s="146"/>
      <c r="J65" s="146"/>
    </row>
    <row r="66" spans="1:10" s="143" customFormat="1" ht="13.75" customHeight="1" x14ac:dyDescent="0.3">
      <c r="A66" s="40"/>
      <c r="B66" s="170" t="s">
        <v>257</v>
      </c>
      <c r="C66" s="161" t="s">
        <v>258</v>
      </c>
      <c r="D66" s="145" t="s">
        <v>22</v>
      </c>
      <c r="E66" s="131">
        <v>2</v>
      </c>
      <c r="F66" s="5"/>
      <c r="G66" s="6">
        <f t="shared" ref="G66:G70" si="7">F66*E66</f>
        <v>0</v>
      </c>
      <c r="I66" s="146"/>
      <c r="J66" s="146"/>
    </row>
    <row r="67" spans="1:10" s="143" customFormat="1" ht="13.75" customHeight="1" x14ac:dyDescent="0.3">
      <c r="A67" s="40"/>
      <c r="B67" s="170" t="s">
        <v>259</v>
      </c>
      <c r="C67" s="161" t="s">
        <v>260</v>
      </c>
      <c r="D67" s="145" t="s">
        <v>22</v>
      </c>
      <c r="E67" s="131">
        <v>2</v>
      </c>
      <c r="F67" s="5"/>
      <c r="G67" s="6">
        <f t="shared" si="7"/>
        <v>0</v>
      </c>
      <c r="I67" s="146"/>
      <c r="J67" s="146"/>
    </row>
    <row r="68" spans="1:10" s="143" customFormat="1" ht="13.75" customHeight="1" x14ac:dyDescent="0.3">
      <c r="A68" s="40"/>
      <c r="B68" s="170" t="s">
        <v>261</v>
      </c>
      <c r="C68" s="161" t="s">
        <v>262</v>
      </c>
      <c r="D68" s="145" t="s">
        <v>22</v>
      </c>
      <c r="E68" s="131">
        <v>26</v>
      </c>
      <c r="F68" s="5"/>
      <c r="G68" s="6">
        <f t="shared" si="7"/>
        <v>0</v>
      </c>
      <c r="I68" s="146"/>
      <c r="J68" s="146"/>
    </row>
    <row r="69" spans="1:10" s="143" customFormat="1" ht="13.75" customHeight="1" x14ac:dyDescent="0.3">
      <c r="A69" s="40"/>
      <c r="B69" s="170" t="s">
        <v>263</v>
      </c>
      <c r="C69" s="161" t="s">
        <v>264</v>
      </c>
      <c r="D69" s="145" t="s">
        <v>22</v>
      </c>
      <c r="E69" s="131">
        <v>14</v>
      </c>
      <c r="F69" s="5"/>
      <c r="G69" s="6">
        <f t="shared" si="7"/>
        <v>0</v>
      </c>
      <c r="I69" s="146"/>
      <c r="J69" s="146"/>
    </row>
    <row r="70" spans="1:10" s="143" customFormat="1" ht="13.75" customHeight="1" x14ac:dyDescent="0.3">
      <c r="A70" s="40"/>
      <c r="B70" s="170" t="s">
        <v>265</v>
      </c>
      <c r="C70" s="161" t="s">
        <v>266</v>
      </c>
      <c r="D70" s="145" t="s">
        <v>22</v>
      </c>
      <c r="E70" s="131">
        <v>7</v>
      </c>
      <c r="F70" s="5"/>
      <c r="G70" s="6">
        <f t="shared" si="7"/>
        <v>0</v>
      </c>
      <c r="I70" s="146"/>
      <c r="J70" s="146"/>
    </row>
    <row r="71" spans="1:10" s="143" customFormat="1" ht="13.75" customHeight="1" x14ac:dyDescent="0.3">
      <c r="A71" s="40"/>
      <c r="B71" s="170"/>
      <c r="C71" s="161"/>
      <c r="D71" s="145" t="s">
        <v>19</v>
      </c>
      <c r="E71" s="131"/>
      <c r="F71" s="5"/>
      <c r="G71" s="6"/>
      <c r="I71" s="146"/>
      <c r="J71" s="146"/>
    </row>
    <row r="72" spans="1:10" s="143" customFormat="1" ht="13.75" customHeight="1" x14ac:dyDescent="0.3">
      <c r="A72" s="40"/>
      <c r="B72" s="170" t="s">
        <v>267</v>
      </c>
      <c r="C72" s="147" t="s">
        <v>268</v>
      </c>
      <c r="D72" s="155"/>
      <c r="E72" s="156"/>
      <c r="F72" s="5"/>
      <c r="G72" s="6"/>
      <c r="I72" s="146"/>
      <c r="J72" s="146"/>
    </row>
    <row r="73" spans="1:10" s="143" customFormat="1" ht="13.75" customHeight="1" x14ac:dyDescent="0.3">
      <c r="A73" s="40"/>
      <c r="B73" s="170" t="s">
        <v>269</v>
      </c>
      <c r="C73" s="8" t="s">
        <v>270</v>
      </c>
      <c r="D73" s="155" t="s">
        <v>22</v>
      </c>
      <c r="E73" s="156">
        <v>2</v>
      </c>
      <c r="F73" s="5"/>
      <c r="G73" s="6">
        <f t="shared" ref="G73:G75" si="8">F73*E73</f>
        <v>0</v>
      </c>
      <c r="I73" s="146"/>
      <c r="J73" s="146"/>
    </row>
    <row r="74" spans="1:10" s="143" customFormat="1" ht="13.75" customHeight="1" x14ac:dyDescent="0.3">
      <c r="A74" s="40"/>
      <c r="B74" s="170" t="s">
        <v>271</v>
      </c>
      <c r="C74" s="8" t="s">
        <v>272</v>
      </c>
      <c r="D74" s="155" t="s">
        <v>22</v>
      </c>
      <c r="E74" s="156">
        <v>4</v>
      </c>
      <c r="F74" s="5"/>
      <c r="G74" s="6">
        <f t="shared" si="8"/>
        <v>0</v>
      </c>
      <c r="I74" s="146"/>
      <c r="J74" s="146"/>
    </row>
    <row r="75" spans="1:10" s="143" customFormat="1" ht="13.75" customHeight="1" x14ac:dyDescent="0.3">
      <c r="A75" s="40"/>
      <c r="B75" s="170" t="s">
        <v>273</v>
      </c>
      <c r="C75" s="8" t="s">
        <v>274</v>
      </c>
      <c r="D75" s="155" t="s">
        <v>22</v>
      </c>
      <c r="E75" s="156">
        <v>6</v>
      </c>
      <c r="F75" s="5"/>
      <c r="G75" s="6">
        <f t="shared" si="8"/>
        <v>0</v>
      </c>
      <c r="I75" s="146"/>
      <c r="J75" s="146"/>
    </row>
    <row r="76" spans="1:10" s="143" customFormat="1" ht="13.75" customHeight="1" x14ac:dyDescent="0.3">
      <c r="A76" s="40"/>
      <c r="B76" s="170"/>
      <c r="C76" s="8"/>
      <c r="D76" s="155"/>
      <c r="E76" s="156"/>
      <c r="F76" s="5"/>
      <c r="G76" s="6"/>
      <c r="I76" s="146"/>
      <c r="J76" s="146"/>
    </row>
    <row r="77" spans="1:10" s="143" customFormat="1" ht="13.75" customHeight="1" x14ac:dyDescent="0.3">
      <c r="A77" s="40"/>
      <c r="B77" s="170" t="s">
        <v>275</v>
      </c>
      <c r="C77" s="147" t="s">
        <v>276</v>
      </c>
      <c r="D77" s="155"/>
      <c r="E77" s="156"/>
      <c r="F77" s="5"/>
      <c r="G77" s="6"/>
      <c r="I77" s="146"/>
      <c r="J77" s="146"/>
    </row>
    <row r="78" spans="1:10" s="143" customFormat="1" ht="13.75" customHeight="1" x14ac:dyDescent="0.3">
      <c r="A78" s="40"/>
      <c r="B78" s="158" t="s">
        <v>277</v>
      </c>
      <c r="C78" s="157" t="s">
        <v>278</v>
      </c>
      <c r="D78" s="158" t="s">
        <v>279</v>
      </c>
      <c r="E78" s="131">
        <v>1</v>
      </c>
      <c r="F78" s="5"/>
      <c r="G78" s="6">
        <f t="shared" ref="G78" si="9">F78*E78</f>
        <v>0</v>
      </c>
      <c r="I78" s="146"/>
      <c r="J78" s="146"/>
    </row>
    <row r="79" spans="1:10" s="143" customFormat="1" x14ac:dyDescent="0.3">
      <c r="A79" s="40"/>
      <c r="B79" s="158" t="s">
        <v>280</v>
      </c>
      <c r="C79" s="157" t="s">
        <v>281</v>
      </c>
      <c r="D79" s="158" t="s">
        <v>279</v>
      </c>
      <c r="E79" s="131">
        <v>6</v>
      </c>
      <c r="F79" s="5"/>
      <c r="G79" s="6">
        <f t="shared" ref="G79:G85" si="10">F79*E79</f>
        <v>0</v>
      </c>
      <c r="I79" s="146"/>
      <c r="J79" s="146"/>
    </row>
    <row r="80" spans="1:10" s="143" customFormat="1" ht="13.75" customHeight="1" x14ac:dyDescent="0.3">
      <c r="A80" s="40"/>
      <c r="B80" s="158" t="s">
        <v>282</v>
      </c>
      <c r="C80" s="157" t="s">
        <v>283</v>
      </c>
      <c r="D80" s="158" t="s">
        <v>279</v>
      </c>
      <c r="E80" s="131">
        <v>3</v>
      </c>
      <c r="F80" s="5"/>
      <c r="G80" s="6">
        <f t="shared" si="10"/>
        <v>0</v>
      </c>
      <c r="I80" s="146"/>
      <c r="J80" s="146"/>
    </row>
    <row r="81" spans="1:10" s="143" customFormat="1" ht="13.75" customHeight="1" x14ac:dyDescent="0.3">
      <c r="A81" s="40"/>
      <c r="B81" s="158" t="s">
        <v>284</v>
      </c>
      <c r="C81" s="157" t="s">
        <v>285</v>
      </c>
      <c r="D81" s="158" t="s">
        <v>279</v>
      </c>
      <c r="E81" s="131">
        <v>3</v>
      </c>
      <c r="F81" s="5"/>
      <c r="G81" s="6">
        <f t="shared" si="10"/>
        <v>0</v>
      </c>
      <c r="I81" s="146"/>
      <c r="J81" s="146"/>
    </row>
    <row r="82" spans="1:10" s="143" customFormat="1" ht="13.75" customHeight="1" x14ac:dyDescent="0.3">
      <c r="A82" s="40"/>
      <c r="B82" s="158" t="s">
        <v>286</v>
      </c>
      <c r="C82" s="157" t="s">
        <v>287</v>
      </c>
      <c r="D82" s="158" t="s">
        <v>279</v>
      </c>
      <c r="E82" s="131">
        <v>6</v>
      </c>
      <c r="F82" s="5"/>
      <c r="G82" s="6">
        <f t="shared" si="10"/>
        <v>0</v>
      </c>
      <c r="I82" s="146"/>
      <c r="J82" s="146"/>
    </row>
    <row r="83" spans="1:10" s="143" customFormat="1" ht="13.75" customHeight="1" x14ac:dyDescent="0.3">
      <c r="A83" s="40"/>
      <c r="B83" s="158" t="s">
        <v>288</v>
      </c>
      <c r="C83" s="8" t="s">
        <v>270</v>
      </c>
      <c r="D83" s="155" t="s">
        <v>22</v>
      </c>
      <c r="E83" s="156">
        <v>3</v>
      </c>
      <c r="F83" s="5"/>
      <c r="G83" s="6">
        <f t="shared" si="10"/>
        <v>0</v>
      </c>
      <c r="I83" s="146"/>
      <c r="J83" s="146"/>
    </row>
    <row r="84" spans="1:10" s="143" customFormat="1" x14ac:dyDescent="0.3">
      <c r="A84" s="40"/>
      <c r="B84" s="158" t="s">
        <v>289</v>
      </c>
      <c r="C84" s="8" t="s">
        <v>272</v>
      </c>
      <c r="D84" s="155" t="s">
        <v>22</v>
      </c>
      <c r="E84" s="156">
        <f>E85*2</f>
        <v>12</v>
      </c>
      <c r="F84" s="5"/>
      <c r="G84" s="6">
        <f t="shared" si="10"/>
        <v>0</v>
      </c>
      <c r="I84" s="146"/>
      <c r="J84" s="146"/>
    </row>
    <row r="85" spans="1:10" s="143" customFormat="1" ht="13.75" customHeight="1" x14ac:dyDescent="0.3">
      <c r="A85" s="40"/>
      <c r="B85" s="158" t="s">
        <v>290</v>
      </c>
      <c r="C85" s="8" t="s">
        <v>274</v>
      </c>
      <c r="D85" s="155" t="s">
        <v>22</v>
      </c>
      <c r="E85" s="156">
        <v>6</v>
      </c>
      <c r="F85" s="5"/>
      <c r="G85" s="6">
        <f t="shared" si="10"/>
        <v>0</v>
      </c>
      <c r="I85" s="146"/>
      <c r="J85" s="146"/>
    </row>
    <row r="86" spans="1:10" s="143" customFormat="1" ht="13.75" customHeight="1" x14ac:dyDescent="0.3">
      <c r="A86" s="40"/>
      <c r="B86" s="170"/>
      <c r="C86" s="8"/>
      <c r="D86" s="155"/>
      <c r="E86" s="156"/>
      <c r="F86" s="5"/>
      <c r="G86" s="6"/>
      <c r="I86" s="146"/>
      <c r="J86" s="146"/>
    </row>
    <row r="87" spans="1:10" s="143" customFormat="1" ht="13.75" customHeight="1" x14ac:dyDescent="0.3">
      <c r="A87" s="40"/>
      <c r="B87" s="170" t="s">
        <v>291</v>
      </c>
      <c r="C87" s="147" t="s">
        <v>292</v>
      </c>
      <c r="D87" s="155"/>
      <c r="E87" s="156"/>
      <c r="F87" s="5"/>
      <c r="G87" s="6"/>
      <c r="I87" s="146"/>
      <c r="J87" s="146"/>
    </row>
    <row r="88" spans="1:10" s="143" customFormat="1" ht="13.75" customHeight="1" x14ac:dyDescent="0.3">
      <c r="A88" s="40"/>
      <c r="B88" s="158" t="s">
        <v>293</v>
      </c>
      <c r="C88" s="159" t="s">
        <v>294</v>
      </c>
      <c r="D88" s="158"/>
      <c r="E88" s="160"/>
      <c r="F88" s="5"/>
      <c r="G88" s="6"/>
      <c r="I88" s="146"/>
      <c r="J88" s="146"/>
    </row>
    <row r="89" spans="1:10" s="143" customFormat="1" ht="13.75" customHeight="1" x14ac:dyDescent="0.3">
      <c r="A89" s="40"/>
      <c r="B89" s="170" t="s">
        <v>295</v>
      </c>
      <c r="C89" s="8" t="s">
        <v>296</v>
      </c>
      <c r="D89" s="155" t="s">
        <v>22</v>
      </c>
      <c r="E89" s="156">
        <v>2</v>
      </c>
      <c r="F89" s="5"/>
      <c r="G89" s="6">
        <f t="shared" ref="G89:G90" si="11">F89*E89</f>
        <v>0</v>
      </c>
      <c r="I89" s="146"/>
      <c r="J89" s="146"/>
    </row>
    <row r="90" spans="1:10" s="143" customFormat="1" ht="13.75" customHeight="1" x14ac:dyDescent="0.3">
      <c r="A90" s="40"/>
      <c r="B90" s="170" t="s">
        <v>297</v>
      </c>
      <c r="C90" s="8" t="s">
        <v>274</v>
      </c>
      <c r="D90" s="155" t="s">
        <v>22</v>
      </c>
      <c r="E90" s="156">
        <v>1</v>
      </c>
      <c r="F90" s="5"/>
      <c r="G90" s="6">
        <f t="shared" si="11"/>
        <v>0</v>
      </c>
      <c r="I90" s="146"/>
      <c r="J90" s="146"/>
    </row>
    <row r="91" spans="1:10" s="143" customFormat="1" ht="13.75" customHeight="1" x14ac:dyDescent="0.3">
      <c r="A91" s="40"/>
      <c r="B91" s="170"/>
      <c r="C91" s="8"/>
      <c r="D91" s="155"/>
      <c r="E91" s="156"/>
      <c r="F91" s="5"/>
      <c r="G91" s="6"/>
      <c r="I91" s="146"/>
      <c r="J91" s="146"/>
    </row>
    <row r="92" spans="1:10" s="143" customFormat="1" ht="13.75" customHeight="1" x14ac:dyDescent="0.3">
      <c r="A92" s="40"/>
      <c r="B92" s="170" t="s">
        <v>298</v>
      </c>
      <c r="C92" s="147" t="s">
        <v>299</v>
      </c>
      <c r="D92" s="155"/>
      <c r="E92" s="156"/>
      <c r="F92" s="5"/>
      <c r="G92" s="6"/>
      <c r="I92" s="146"/>
      <c r="J92" s="146"/>
    </row>
    <row r="93" spans="1:10" s="143" customFormat="1" ht="13.75" customHeight="1" x14ac:dyDescent="0.3">
      <c r="A93" s="40"/>
      <c r="B93" s="170" t="s">
        <v>300</v>
      </c>
      <c r="C93" s="159" t="s">
        <v>301</v>
      </c>
      <c r="D93" s="158"/>
      <c r="E93" s="160"/>
      <c r="F93" s="5"/>
      <c r="G93" s="6"/>
      <c r="I93" s="146"/>
      <c r="J93" s="146"/>
    </row>
    <row r="94" spans="1:10" s="143" customFormat="1" ht="13.75" customHeight="1" x14ac:dyDescent="0.3">
      <c r="A94" s="40"/>
      <c r="B94" s="170" t="s">
        <v>302</v>
      </c>
      <c r="C94" s="8" t="s">
        <v>274</v>
      </c>
      <c r="D94" s="155" t="s">
        <v>22</v>
      </c>
      <c r="E94" s="156">
        <v>1</v>
      </c>
      <c r="F94" s="5"/>
      <c r="G94" s="6">
        <f>F94*E94</f>
        <v>0</v>
      </c>
      <c r="I94" s="146"/>
      <c r="J94" s="146"/>
    </row>
    <row r="95" spans="1:10" s="143" customFormat="1" ht="13.75" customHeight="1" x14ac:dyDescent="0.3">
      <c r="A95" s="40"/>
      <c r="B95" s="170"/>
      <c r="C95" s="8"/>
      <c r="D95" s="155"/>
      <c r="E95" s="156"/>
      <c r="F95" s="5"/>
      <c r="G95" s="6"/>
      <c r="I95" s="146"/>
      <c r="J95" s="146"/>
    </row>
    <row r="96" spans="1:10" s="143" customFormat="1" ht="13.75" customHeight="1" x14ac:dyDescent="0.3">
      <c r="A96" s="40"/>
      <c r="B96" s="170" t="s">
        <v>303</v>
      </c>
      <c r="C96" s="147" t="s">
        <v>304</v>
      </c>
      <c r="D96" s="155"/>
      <c r="E96" s="156"/>
      <c r="F96" s="5"/>
      <c r="G96" s="6"/>
      <c r="I96" s="146"/>
      <c r="J96" s="146"/>
    </row>
    <row r="97" spans="1:10" s="143" customFormat="1" ht="13.75" customHeight="1" x14ac:dyDescent="0.3">
      <c r="A97" s="40"/>
      <c r="B97" s="170" t="s">
        <v>305</v>
      </c>
      <c r="C97" s="161" t="s">
        <v>306</v>
      </c>
      <c r="D97" s="155" t="s">
        <v>22</v>
      </c>
      <c r="E97" s="156">
        <v>54</v>
      </c>
      <c r="F97" s="5"/>
      <c r="G97" s="6">
        <f t="shared" ref="G97:G100" si="12">F97*E97</f>
        <v>0</v>
      </c>
      <c r="I97" s="146"/>
      <c r="J97" s="146"/>
    </row>
    <row r="98" spans="1:10" s="143" customFormat="1" ht="13.75" customHeight="1" x14ac:dyDescent="0.3">
      <c r="A98" s="40"/>
      <c r="B98" s="170" t="s">
        <v>307</v>
      </c>
      <c r="C98" s="161" t="s">
        <v>308</v>
      </c>
      <c r="D98" s="155" t="s">
        <v>22</v>
      </c>
      <c r="E98" s="156">
        <f>32+20+20</f>
        <v>72</v>
      </c>
      <c r="F98" s="5"/>
      <c r="G98" s="6">
        <f t="shared" si="12"/>
        <v>0</v>
      </c>
      <c r="I98" s="146"/>
      <c r="J98" s="146"/>
    </row>
    <row r="99" spans="1:10" s="143" customFormat="1" ht="13.75" customHeight="1" x14ac:dyDescent="0.3">
      <c r="A99" s="40"/>
      <c r="B99" s="170" t="s">
        <v>309</v>
      </c>
      <c r="C99" s="161" t="s">
        <v>310</v>
      </c>
      <c r="D99" s="155" t="s">
        <v>22</v>
      </c>
      <c r="E99" s="156">
        <f>54+30+30</f>
        <v>114</v>
      </c>
      <c r="F99" s="5"/>
      <c r="G99" s="6">
        <f t="shared" si="12"/>
        <v>0</v>
      </c>
      <c r="I99" s="146"/>
      <c r="J99" s="146"/>
    </row>
    <row r="100" spans="1:10" s="143" customFormat="1" ht="13.75" customHeight="1" x14ac:dyDescent="0.3">
      <c r="A100" s="40"/>
      <c r="B100" s="170" t="s">
        <v>311</v>
      </c>
      <c r="C100" s="161" t="s">
        <v>312</v>
      </c>
      <c r="D100" s="155" t="s">
        <v>22</v>
      </c>
      <c r="E100" s="156">
        <v>12</v>
      </c>
      <c r="F100" s="5"/>
      <c r="G100" s="6">
        <f t="shared" si="12"/>
        <v>0</v>
      </c>
      <c r="I100" s="146"/>
      <c r="J100" s="146"/>
    </row>
    <row r="101" spans="1:10" s="143" customFormat="1" ht="13.75" customHeight="1" x14ac:dyDescent="0.3">
      <c r="A101" s="40"/>
      <c r="B101" s="170"/>
      <c r="C101" s="161"/>
      <c r="D101" s="155"/>
      <c r="E101" s="156"/>
      <c r="F101" s="5"/>
      <c r="G101" s="6"/>
      <c r="I101" s="146"/>
      <c r="J101" s="146"/>
    </row>
    <row r="102" spans="1:10" s="143" customFormat="1" ht="13.75" customHeight="1" x14ac:dyDescent="0.3">
      <c r="A102" s="40"/>
      <c r="B102" s="170" t="s">
        <v>313</v>
      </c>
      <c r="C102" s="147" t="s">
        <v>314</v>
      </c>
      <c r="D102" s="155" t="s">
        <v>19</v>
      </c>
      <c r="E102" s="156"/>
      <c r="F102" s="5"/>
      <c r="G102" s="6"/>
      <c r="I102" s="146"/>
      <c r="J102" s="146"/>
    </row>
    <row r="103" spans="1:10" s="143" customFormat="1" ht="13.75" customHeight="1" x14ac:dyDescent="0.3">
      <c r="A103" s="40"/>
      <c r="B103" s="170" t="s">
        <v>315</v>
      </c>
      <c r="C103" s="161" t="s">
        <v>316</v>
      </c>
      <c r="D103" s="155" t="s">
        <v>22</v>
      </c>
      <c r="E103" s="156">
        <v>16</v>
      </c>
      <c r="F103" s="5"/>
      <c r="G103" s="6">
        <f>F103*E103</f>
        <v>0</v>
      </c>
      <c r="I103" s="146"/>
      <c r="J103" s="146"/>
    </row>
    <row r="104" spans="1:10" s="143" customFormat="1" ht="13.75" customHeight="1" x14ac:dyDescent="0.3">
      <c r="A104" s="40"/>
      <c r="B104" s="170"/>
      <c r="C104" s="147"/>
      <c r="D104" s="155"/>
      <c r="E104" s="156"/>
      <c r="F104" s="5"/>
      <c r="G104" s="6"/>
      <c r="I104" s="146"/>
      <c r="J104" s="146"/>
    </row>
    <row r="105" spans="1:10" s="143" customFormat="1" ht="13.75" customHeight="1" x14ac:dyDescent="0.3">
      <c r="A105" s="40"/>
      <c r="B105" s="170" t="s">
        <v>317</v>
      </c>
      <c r="C105" s="147" t="s">
        <v>318</v>
      </c>
      <c r="D105" s="155" t="s">
        <v>19</v>
      </c>
      <c r="E105" s="156"/>
      <c r="F105" s="5"/>
      <c r="G105" s="6"/>
      <c r="I105" s="162"/>
      <c r="J105" s="162"/>
    </row>
    <row r="106" spans="1:10" s="143" customFormat="1" ht="13.75" customHeight="1" x14ac:dyDescent="0.3">
      <c r="A106" s="40"/>
      <c r="B106" s="170" t="s">
        <v>319</v>
      </c>
      <c r="C106" s="161" t="s">
        <v>320</v>
      </c>
      <c r="D106" s="155" t="s">
        <v>22</v>
      </c>
      <c r="E106" s="156">
        <v>10</v>
      </c>
      <c r="F106" s="5"/>
      <c r="G106" s="6">
        <f>F106*E106</f>
        <v>0</v>
      </c>
      <c r="I106" s="162"/>
      <c r="J106" s="162"/>
    </row>
    <row r="107" spans="1:10" s="143" customFormat="1" ht="13.75" customHeight="1" x14ac:dyDescent="0.3">
      <c r="A107" s="40"/>
      <c r="B107" s="170"/>
      <c r="C107" s="161"/>
      <c r="D107" s="155"/>
      <c r="E107" s="156"/>
      <c r="F107" s="5"/>
      <c r="G107" s="6"/>
      <c r="I107" s="162"/>
      <c r="J107" s="162"/>
    </row>
    <row r="108" spans="1:10" s="143" customFormat="1" ht="13.75" customHeight="1" x14ac:dyDescent="0.3">
      <c r="A108" s="40"/>
      <c r="B108" s="170" t="s">
        <v>321</v>
      </c>
      <c r="C108" s="147" t="s">
        <v>322</v>
      </c>
      <c r="D108" s="155"/>
      <c r="E108" s="156"/>
      <c r="F108" s="5"/>
      <c r="G108" s="6"/>
      <c r="I108" s="162"/>
      <c r="J108" s="162"/>
    </row>
    <row r="109" spans="1:10" s="143" customFormat="1" ht="13.75" customHeight="1" x14ac:dyDescent="0.3">
      <c r="A109" s="40"/>
      <c r="B109" s="170" t="s">
        <v>323</v>
      </c>
      <c r="C109" s="161" t="s">
        <v>320</v>
      </c>
      <c r="D109" s="155" t="s">
        <v>22</v>
      </c>
      <c r="E109" s="156">
        <v>1</v>
      </c>
      <c r="F109" s="5"/>
      <c r="G109" s="6">
        <f>F109*E109</f>
        <v>0</v>
      </c>
      <c r="I109" s="162"/>
      <c r="J109" s="162"/>
    </row>
    <row r="110" spans="1:10" s="143" customFormat="1" ht="13.75" customHeight="1" x14ac:dyDescent="0.3">
      <c r="A110" s="40"/>
      <c r="B110" s="172"/>
      <c r="C110" s="164"/>
      <c r="D110" s="145"/>
      <c r="E110" s="4"/>
      <c r="F110" s="5"/>
      <c r="G110" s="6"/>
      <c r="I110" s="162"/>
      <c r="J110" s="162"/>
    </row>
    <row r="111" spans="1:10" s="143" customFormat="1" ht="13.75" customHeight="1" x14ac:dyDescent="0.3">
      <c r="A111" s="40"/>
      <c r="B111" s="170" t="s">
        <v>324</v>
      </c>
      <c r="C111" s="147" t="s">
        <v>325</v>
      </c>
      <c r="D111" s="155" t="s">
        <v>19</v>
      </c>
      <c r="E111" s="156"/>
      <c r="F111" s="5"/>
      <c r="G111" s="6"/>
      <c r="I111" s="162"/>
      <c r="J111" s="162"/>
    </row>
    <row r="112" spans="1:10" s="143" customFormat="1" ht="13.75" customHeight="1" x14ac:dyDescent="0.3">
      <c r="A112" s="40"/>
      <c r="B112" s="170" t="s">
        <v>326</v>
      </c>
      <c r="C112" s="161" t="s">
        <v>320</v>
      </c>
      <c r="D112" s="155" t="s">
        <v>22</v>
      </c>
      <c r="E112" s="156">
        <f>SUM(E97:E111)</f>
        <v>279</v>
      </c>
      <c r="F112" s="5"/>
      <c r="G112" s="6">
        <f>F112*E112</f>
        <v>0</v>
      </c>
      <c r="I112" s="162"/>
      <c r="J112" s="162"/>
    </row>
    <row r="113" spans="1:10" s="143" customFormat="1" ht="13.75" customHeight="1" x14ac:dyDescent="0.3">
      <c r="A113" s="40"/>
      <c r="B113" s="170"/>
      <c r="C113" s="161"/>
      <c r="D113" s="155"/>
      <c r="E113" s="156"/>
      <c r="F113" s="5"/>
      <c r="G113" s="6"/>
      <c r="I113" s="162"/>
      <c r="J113" s="162"/>
    </row>
    <row r="114" spans="1:10" s="143" customFormat="1" ht="13.75" customHeight="1" x14ac:dyDescent="0.3">
      <c r="A114" s="40"/>
      <c r="B114" s="170" t="s">
        <v>327</v>
      </c>
      <c r="C114" s="147" t="s">
        <v>328</v>
      </c>
      <c r="D114" s="155"/>
      <c r="E114" s="156"/>
      <c r="F114" s="5"/>
      <c r="G114" s="6"/>
      <c r="I114" s="146"/>
      <c r="J114" s="146"/>
    </row>
    <row r="115" spans="1:10" s="143" customFormat="1" ht="13.75" customHeight="1" x14ac:dyDescent="0.3">
      <c r="A115" s="40"/>
      <c r="B115" s="170" t="s">
        <v>329</v>
      </c>
      <c r="C115" s="161" t="s">
        <v>330</v>
      </c>
      <c r="D115" s="155" t="s">
        <v>279</v>
      </c>
      <c r="E115" s="131">
        <f>2+3</f>
        <v>5</v>
      </c>
      <c r="F115" s="5"/>
      <c r="G115" s="6">
        <f t="shared" ref="G115" si="13">F115*E115</f>
        <v>0</v>
      </c>
      <c r="I115" s="146"/>
      <c r="J115" s="146"/>
    </row>
    <row r="116" spans="1:10" s="143" customFormat="1" ht="13.75" customHeight="1" x14ac:dyDescent="0.3">
      <c r="A116" s="40"/>
      <c r="B116" s="170" t="s">
        <v>331</v>
      </c>
      <c r="C116" s="161" t="s">
        <v>332</v>
      </c>
      <c r="D116" s="155" t="s">
        <v>279</v>
      </c>
      <c r="E116" s="131">
        <f>12+2</f>
        <v>14</v>
      </c>
      <c r="F116" s="5"/>
      <c r="G116" s="6">
        <f t="shared" ref="G116:G123" si="14">F116*E116</f>
        <v>0</v>
      </c>
      <c r="I116" s="146"/>
      <c r="J116" s="146"/>
    </row>
    <row r="117" spans="1:10" s="143" customFormat="1" ht="13.75" customHeight="1" x14ac:dyDescent="0.3">
      <c r="A117" s="40"/>
      <c r="B117" s="170" t="s">
        <v>333</v>
      </c>
      <c r="C117" s="161" t="s">
        <v>334</v>
      </c>
      <c r="D117" s="155" t="s">
        <v>279</v>
      </c>
      <c r="E117" s="131">
        <v>6</v>
      </c>
      <c r="F117" s="5"/>
      <c r="G117" s="6">
        <f t="shared" si="14"/>
        <v>0</v>
      </c>
      <c r="I117" s="146"/>
      <c r="J117" s="146"/>
    </row>
    <row r="118" spans="1:10" s="143" customFormat="1" ht="13.75" customHeight="1" x14ac:dyDescent="0.3">
      <c r="A118" s="40"/>
      <c r="B118" s="170" t="s">
        <v>335</v>
      </c>
      <c r="C118" s="161" t="s">
        <v>336</v>
      </c>
      <c r="D118" s="155" t="s">
        <v>279</v>
      </c>
      <c r="E118" s="131">
        <v>6</v>
      </c>
      <c r="F118" s="5"/>
      <c r="G118" s="6">
        <f t="shared" si="14"/>
        <v>0</v>
      </c>
      <c r="I118" s="146"/>
      <c r="J118" s="146"/>
    </row>
    <row r="119" spans="1:10" s="143" customFormat="1" ht="13.75" customHeight="1" x14ac:dyDescent="0.3">
      <c r="A119" s="40"/>
      <c r="B119" s="170" t="s">
        <v>337</v>
      </c>
      <c r="C119" s="161" t="s">
        <v>338</v>
      </c>
      <c r="D119" s="155" t="s">
        <v>279</v>
      </c>
      <c r="E119" s="131">
        <v>12</v>
      </c>
      <c r="F119" s="5"/>
      <c r="G119" s="6">
        <f t="shared" si="14"/>
        <v>0</v>
      </c>
      <c r="I119" s="146"/>
      <c r="J119" s="146"/>
    </row>
    <row r="120" spans="1:10" s="143" customFormat="1" ht="13.75" customHeight="1" x14ac:dyDescent="0.3">
      <c r="A120" s="40"/>
      <c r="B120" s="170" t="s">
        <v>339</v>
      </c>
      <c r="C120" s="161" t="s">
        <v>340</v>
      </c>
      <c r="D120" s="155" t="s">
        <v>22</v>
      </c>
      <c r="E120" s="156">
        <f>8+2</f>
        <v>10</v>
      </c>
      <c r="F120" s="5"/>
      <c r="G120" s="6">
        <f t="shared" si="14"/>
        <v>0</v>
      </c>
      <c r="I120" s="146"/>
      <c r="J120" s="146"/>
    </row>
    <row r="121" spans="1:10" s="143" customFormat="1" ht="13.75" customHeight="1" x14ac:dyDescent="0.3">
      <c r="A121" s="40"/>
      <c r="B121" s="170" t="s">
        <v>341</v>
      </c>
      <c r="C121" s="161" t="s">
        <v>342</v>
      </c>
      <c r="D121" s="155" t="s">
        <v>22</v>
      </c>
      <c r="E121" s="156">
        <v>16</v>
      </c>
      <c r="F121" s="5"/>
      <c r="G121" s="6">
        <f t="shared" si="14"/>
        <v>0</v>
      </c>
      <c r="I121" s="146"/>
      <c r="J121" s="146"/>
    </row>
    <row r="122" spans="1:10" s="143" customFormat="1" ht="13.75" customHeight="1" x14ac:dyDescent="0.3">
      <c r="A122" s="40"/>
      <c r="B122" s="170" t="s">
        <v>343</v>
      </c>
      <c r="C122" s="161" t="s">
        <v>344</v>
      </c>
      <c r="D122" s="155" t="s">
        <v>22</v>
      </c>
      <c r="E122" s="156">
        <v>4</v>
      </c>
      <c r="F122" s="5"/>
      <c r="G122" s="6">
        <f t="shared" si="14"/>
        <v>0</v>
      </c>
      <c r="I122" s="146"/>
      <c r="J122" s="146"/>
    </row>
    <row r="123" spans="1:10" s="143" customFormat="1" ht="13.75" customHeight="1" x14ac:dyDescent="0.3">
      <c r="A123" s="40"/>
      <c r="B123" s="170" t="s">
        <v>345</v>
      </c>
      <c r="C123" s="161" t="s">
        <v>346</v>
      </c>
      <c r="D123" s="155" t="s">
        <v>22</v>
      </c>
      <c r="E123" s="156">
        <v>27</v>
      </c>
      <c r="F123" s="5"/>
      <c r="G123" s="6">
        <f t="shared" si="14"/>
        <v>0</v>
      </c>
      <c r="I123" s="146"/>
      <c r="J123" s="146"/>
    </row>
    <row r="124" spans="1:10" s="143" customFormat="1" ht="13.75" customHeight="1" x14ac:dyDescent="0.3">
      <c r="A124" s="40"/>
      <c r="B124" s="170"/>
      <c r="C124" s="161"/>
      <c r="D124" s="155"/>
      <c r="E124" s="156"/>
      <c r="F124" s="5"/>
      <c r="G124" s="6"/>
      <c r="I124" s="146"/>
      <c r="J124" s="146"/>
    </row>
    <row r="125" spans="1:10" s="143" customFormat="1" ht="13.75" customHeight="1" x14ac:dyDescent="0.3">
      <c r="A125" s="40"/>
      <c r="B125" s="170" t="s">
        <v>347</v>
      </c>
      <c r="C125" s="147" t="s">
        <v>348</v>
      </c>
      <c r="I125" s="146"/>
      <c r="J125" s="146"/>
    </row>
    <row r="126" spans="1:10" s="143" customFormat="1" ht="13.75" customHeight="1" x14ac:dyDescent="0.3">
      <c r="A126" s="40"/>
      <c r="B126" s="170" t="s">
        <v>349</v>
      </c>
      <c r="C126" s="147" t="s">
        <v>278</v>
      </c>
      <c r="D126" s="155" t="s">
        <v>279</v>
      </c>
      <c r="E126" s="156">
        <v>4</v>
      </c>
      <c r="F126" s="5"/>
      <c r="G126" s="6">
        <f t="shared" ref="G126" si="15">F126*E126</f>
        <v>0</v>
      </c>
      <c r="I126" s="146"/>
      <c r="J126" s="146"/>
    </row>
    <row r="127" spans="1:10" s="143" customFormat="1" x14ac:dyDescent="0.3">
      <c r="A127" s="40"/>
      <c r="B127" s="170" t="s">
        <v>350</v>
      </c>
      <c r="C127" s="157" t="s">
        <v>281</v>
      </c>
      <c r="D127" s="155" t="s">
        <v>22</v>
      </c>
      <c r="E127" s="156">
        <v>24</v>
      </c>
      <c r="F127" s="5"/>
      <c r="G127" s="6">
        <f t="shared" ref="G127:G130" si="16">F127*E127</f>
        <v>0</v>
      </c>
      <c r="I127" s="146"/>
      <c r="J127" s="146"/>
    </row>
    <row r="128" spans="1:10" s="143" customFormat="1" x14ac:dyDescent="0.3">
      <c r="A128" s="40"/>
      <c r="B128" s="170" t="s">
        <v>351</v>
      </c>
      <c r="C128" s="157" t="s">
        <v>283</v>
      </c>
      <c r="D128" s="155" t="s">
        <v>22</v>
      </c>
      <c r="E128" s="156">
        <v>12</v>
      </c>
      <c r="F128" s="5"/>
      <c r="G128" s="6">
        <f t="shared" si="16"/>
        <v>0</v>
      </c>
      <c r="I128" s="146"/>
      <c r="J128" s="146"/>
    </row>
    <row r="129" spans="1:10" s="143" customFormat="1" ht="13.75" customHeight="1" x14ac:dyDescent="0.3">
      <c r="A129" s="40"/>
      <c r="B129" s="170" t="s">
        <v>352</v>
      </c>
      <c r="C129" s="157" t="s">
        <v>285</v>
      </c>
      <c r="D129" s="155" t="s">
        <v>22</v>
      </c>
      <c r="E129" s="156">
        <v>12</v>
      </c>
      <c r="F129" s="5"/>
      <c r="G129" s="6">
        <f t="shared" si="16"/>
        <v>0</v>
      </c>
      <c r="I129" s="146"/>
      <c r="J129" s="146"/>
    </row>
    <row r="130" spans="1:10" s="143" customFormat="1" ht="13.75" customHeight="1" x14ac:dyDescent="0.3">
      <c r="A130" s="40"/>
      <c r="B130" s="170" t="s">
        <v>353</v>
      </c>
      <c r="C130" s="157" t="s">
        <v>287</v>
      </c>
      <c r="D130" s="155" t="s">
        <v>22</v>
      </c>
      <c r="E130" s="156">
        <v>24</v>
      </c>
      <c r="F130" s="5"/>
      <c r="G130" s="6">
        <f t="shared" si="16"/>
        <v>0</v>
      </c>
      <c r="I130" s="146"/>
      <c r="J130" s="146"/>
    </row>
    <row r="131" spans="1:10" s="143" customFormat="1" ht="13.75" customHeight="1" x14ac:dyDescent="0.3">
      <c r="A131" s="40"/>
      <c r="B131" s="170" t="s">
        <v>354</v>
      </c>
      <c r="C131" s="8" t="s">
        <v>355</v>
      </c>
      <c r="D131" s="155" t="s">
        <v>22</v>
      </c>
      <c r="E131" s="156">
        <f>4+4</f>
        <v>8</v>
      </c>
      <c r="F131" s="5"/>
      <c r="G131" s="6">
        <f t="shared" ref="G131:G133" si="17">F131*E131</f>
        <v>0</v>
      </c>
      <c r="I131" s="146"/>
      <c r="J131" s="146"/>
    </row>
    <row r="132" spans="1:10" s="143" customFormat="1" ht="13.75" customHeight="1" x14ac:dyDescent="0.3">
      <c r="A132" s="40"/>
      <c r="B132" s="170" t="s">
        <v>356</v>
      </c>
      <c r="C132" s="8" t="s">
        <v>357</v>
      </c>
      <c r="D132" s="155" t="s">
        <v>22</v>
      </c>
      <c r="E132" s="156">
        <v>6</v>
      </c>
      <c r="F132" s="5"/>
      <c r="G132" s="6">
        <f t="shared" si="17"/>
        <v>0</v>
      </c>
      <c r="I132" s="146"/>
      <c r="J132" s="146"/>
    </row>
    <row r="133" spans="1:10" s="143" customFormat="1" ht="13.75" customHeight="1" x14ac:dyDescent="0.3">
      <c r="A133" s="40"/>
      <c r="B133" s="170" t="s">
        <v>358</v>
      </c>
      <c r="C133" s="8" t="s">
        <v>359</v>
      </c>
      <c r="D133" s="155" t="s">
        <v>22</v>
      </c>
      <c r="E133" s="156">
        <v>14</v>
      </c>
      <c r="F133" s="5"/>
      <c r="G133" s="6">
        <f t="shared" si="17"/>
        <v>0</v>
      </c>
      <c r="I133" s="146"/>
      <c r="J133" s="146"/>
    </row>
    <row r="134" spans="1:10" s="143" customFormat="1" ht="13.75" customHeight="1" x14ac:dyDescent="0.3">
      <c r="A134" s="40"/>
      <c r="B134" s="170"/>
      <c r="C134" s="8"/>
      <c r="D134" s="155"/>
      <c r="E134" s="156"/>
      <c r="F134" s="5"/>
      <c r="G134" s="6"/>
      <c r="I134" s="146"/>
      <c r="J134" s="146"/>
    </row>
    <row r="135" spans="1:10" s="143" customFormat="1" ht="13.75" customHeight="1" x14ac:dyDescent="0.3">
      <c r="A135" s="40"/>
      <c r="B135" s="170" t="s">
        <v>360</v>
      </c>
      <c r="C135" s="147" t="s">
        <v>361</v>
      </c>
      <c r="D135" s="145" t="s">
        <v>19</v>
      </c>
      <c r="E135" s="131"/>
      <c r="F135" s="5"/>
      <c r="G135" s="6"/>
      <c r="I135" s="146"/>
      <c r="J135" s="146"/>
    </row>
    <row r="136" spans="1:10" s="143" customFormat="1" ht="13.75" customHeight="1" x14ac:dyDescent="0.3">
      <c r="A136" s="40"/>
      <c r="B136" s="170" t="s">
        <v>362</v>
      </c>
      <c r="C136" s="8" t="s">
        <v>363</v>
      </c>
      <c r="D136" s="145" t="s">
        <v>364</v>
      </c>
      <c r="E136" s="131">
        <v>1</v>
      </c>
      <c r="F136" s="5"/>
      <c r="G136" s="6">
        <f t="shared" ref="G136:G137" si="18">F136*E136</f>
        <v>0</v>
      </c>
      <c r="I136" s="146"/>
      <c r="J136" s="146"/>
    </row>
    <row r="137" spans="1:10" s="143" customFormat="1" ht="13.75" customHeight="1" x14ac:dyDescent="0.3">
      <c r="A137" s="40"/>
      <c r="B137" s="170" t="s">
        <v>365</v>
      </c>
      <c r="C137" s="173" t="s">
        <v>366</v>
      </c>
      <c r="D137" s="145" t="s">
        <v>364</v>
      </c>
      <c r="E137" s="131">
        <v>1</v>
      </c>
      <c r="F137" s="5"/>
      <c r="G137" s="6">
        <f t="shared" si="18"/>
        <v>0</v>
      </c>
      <c r="I137" s="146"/>
      <c r="J137" s="146"/>
    </row>
    <row r="138" spans="1:10" s="143" customFormat="1" ht="13.75" customHeight="1" x14ac:dyDescent="0.3">
      <c r="A138" s="40"/>
      <c r="B138" s="170"/>
      <c r="C138" s="8"/>
      <c r="D138" s="145" t="s">
        <v>19</v>
      </c>
      <c r="E138" s="131"/>
      <c r="F138" s="5"/>
      <c r="G138" s="6"/>
      <c r="I138" s="146"/>
      <c r="J138" s="146"/>
    </row>
    <row r="139" spans="1:10" s="143" customFormat="1" ht="13.75" customHeight="1" x14ac:dyDescent="0.3">
      <c r="A139" s="40"/>
      <c r="B139" s="170" t="s">
        <v>367</v>
      </c>
      <c r="C139" s="147" t="s">
        <v>368</v>
      </c>
      <c r="D139" s="145" t="s">
        <v>19</v>
      </c>
      <c r="E139" s="131"/>
      <c r="F139" s="5"/>
      <c r="G139" s="6"/>
      <c r="I139" s="146"/>
      <c r="J139" s="146"/>
    </row>
    <row r="140" spans="1:10" s="143" customFormat="1" ht="13.75" customHeight="1" x14ac:dyDescent="0.3">
      <c r="A140" s="40"/>
      <c r="B140" s="170" t="s">
        <v>369</v>
      </c>
      <c r="C140" s="149" t="s">
        <v>370</v>
      </c>
      <c r="D140" s="145" t="s">
        <v>19</v>
      </c>
      <c r="E140" s="131"/>
      <c r="F140" s="5"/>
      <c r="G140" s="6"/>
      <c r="I140" s="146"/>
      <c r="J140" s="146"/>
    </row>
    <row r="141" spans="1:10" s="143" customFormat="1" ht="13.75" customHeight="1" x14ac:dyDescent="0.3">
      <c r="A141" s="40"/>
      <c r="B141" s="170" t="s">
        <v>371</v>
      </c>
      <c r="C141" s="161" t="s">
        <v>202</v>
      </c>
      <c r="D141" s="145" t="s">
        <v>22</v>
      </c>
      <c r="E141" s="131">
        <v>1</v>
      </c>
      <c r="F141" s="5"/>
      <c r="G141" s="6">
        <f t="shared" ref="G141:G142" si="19">F141*E141</f>
        <v>0</v>
      </c>
      <c r="I141" s="146"/>
      <c r="J141" s="146"/>
    </row>
    <row r="142" spans="1:10" s="143" customFormat="1" ht="13.75" customHeight="1" x14ac:dyDescent="0.3">
      <c r="A142" s="40"/>
      <c r="B142" s="170" t="s">
        <v>372</v>
      </c>
      <c r="C142" s="161" t="s">
        <v>198</v>
      </c>
      <c r="D142" s="145" t="s">
        <v>22</v>
      </c>
      <c r="E142" s="131">
        <v>20</v>
      </c>
      <c r="F142" s="5"/>
      <c r="G142" s="6">
        <f t="shared" si="19"/>
        <v>0</v>
      </c>
      <c r="H142" s="151"/>
      <c r="I142" s="146"/>
      <c r="J142" s="146"/>
    </row>
    <row r="143" spans="1:10" s="143" customFormat="1" ht="13.75" customHeight="1" x14ac:dyDescent="0.3">
      <c r="A143" s="40"/>
      <c r="B143" s="7"/>
      <c r="C143" s="150"/>
      <c r="D143" s="145"/>
      <c r="E143" s="131"/>
      <c r="F143" s="5"/>
      <c r="G143" s="6"/>
      <c r="I143" s="146"/>
      <c r="J143" s="146"/>
    </row>
    <row r="144" spans="1:10" ht="14.5" x14ac:dyDescent="0.3">
      <c r="B144" s="165"/>
      <c r="C144" s="123"/>
      <c r="D144" s="166"/>
      <c r="E144" s="123"/>
      <c r="F144" s="123"/>
      <c r="G144" s="112">
        <f>SUM(G7:G143)</f>
        <v>0</v>
      </c>
    </row>
    <row r="145" spans="7:7" x14ac:dyDescent="0.3">
      <c r="G145" s="125"/>
    </row>
  </sheetData>
  <mergeCells count="4">
    <mergeCell ref="C1:G1"/>
    <mergeCell ref="C2:G2"/>
    <mergeCell ref="C3:G3"/>
    <mergeCell ref="I8:J8"/>
  </mergeCells>
  <phoneticPr fontId="40" type="noConversion"/>
  <pageMargins left="0.7" right="0.7" top="0.75" bottom="0.75" header="0.3" footer="0.3"/>
  <pageSetup paperSize="9" scale="46" orientation="portrait" r:id="rId1"/>
  <rowBreaks count="1" manualBreakCount="1">
    <brk id="5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6350-3DF4-440A-97C5-4BE9408708FB}">
  <dimension ref="A1:H154"/>
  <sheetViews>
    <sheetView zoomScaleNormal="100" zoomScaleSheetLayoutView="100" workbookViewId="0">
      <selection activeCell="B1" sqref="B1"/>
    </sheetView>
  </sheetViews>
  <sheetFormatPr defaultColWidth="9.1796875" defaultRowHeight="14" x14ac:dyDescent="0.3"/>
  <cols>
    <col min="1" max="1" width="3.54296875" style="40" customWidth="1"/>
    <col min="2" max="2" width="15.26953125" style="191" customWidth="1"/>
    <col min="3" max="3" width="72.453125" style="192" customWidth="1"/>
    <col min="4" max="4" width="6.453125" style="191" customWidth="1"/>
    <col min="5" max="5" width="8.81640625" style="192" bestFit="1" customWidth="1"/>
    <col min="6" max="6" width="13.1796875" style="192" customWidth="1"/>
    <col min="7" max="7" width="23.1796875" style="192" customWidth="1"/>
    <col min="8" max="8" width="11" style="192" bestFit="1" customWidth="1"/>
    <col min="9" max="16384" width="9.1796875" style="192"/>
  </cols>
  <sheetData>
    <row r="1" spans="1:7" s="23" customFormat="1" ht="50" customHeight="1" x14ac:dyDescent="0.25">
      <c r="B1" s="220" t="s">
        <v>679</v>
      </c>
      <c r="C1" s="93" t="s">
        <v>666</v>
      </c>
      <c r="D1" s="93"/>
      <c r="E1" s="93"/>
      <c r="F1" s="93"/>
      <c r="G1" s="94"/>
    </row>
    <row r="2" spans="1:7" s="23" customFormat="1" ht="26" customHeight="1" x14ac:dyDescent="0.25">
      <c r="B2" s="221" t="s">
        <v>675</v>
      </c>
      <c r="C2" s="95" t="s">
        <v>674</v>
      </c>
      <c r="D2" s="95"/>
      <c r="E2" s="95"/>
      <c r="F2" s="95"/>
      <c r="G2" s="96"/>
    </row>
    <row r="3" spans="1:7" s="23" customFormat="1" ht="22.5" customHeight="1" thickBot="1" x14ac:dyDescent="0.3">
      <c r="B3" s="222" t="s">
        <v>11</v>
      </c>
      <c r="C3" s="97" t="s">
        <v>8</v>
      </c>
      <c r="D3" s="97"/>
      <c r="E3" s="97"/>
      <c r="F3" s="97"/>
      <c r="G3" s="98"/>
    </row>
    <row r="4" spans="1:7" s="23" customFormat="1" x14ac:dyDescent="0.25">
      <c r="A4" s="24"/>
      <c r="B4" s="25"/>
      <c r="C4" s="25"/>
      <c r="D4" s="26"/>
      <c r="E4" s="27"/>
      <c r="F4" s="28"/>
      <c r="G4" s="29"/>
    </row>
    <row r="5" spans="1:7" s="23" customFormat="1" x14ac:dyDescent="0.25">
      <c r="A5" s="27"/>
      <c r="B5" s="25"/>
      <c r="C5" s="25"/>
      <c r="E5" s="27"/>
      <c r="F5" s="30"/>
      <c r="G5" s="29"/>
    </row>
    <row r="6" spans="1:7" s="41" customFormat="1" ht="20" customHeight="1" x14ac:dyDescent="0.25">
      <c r="B6" s="129" t="s">
        <v>12</v>
      </c>
      <c r="C6" s="129" t="s">
        <v>13</v>
      </c>
      <c r="D6" s="129" t="s">
        <v>14</v>
      </c>
      <c r="E6" s="129" t="s">
        <v>15</v>
      </c>
      <c r="F6" s="129" t="s">
        <v>16</v>
      </c>
      <c r="G6" s="129" t="s">
        <v>17</v>
      </c>
    </row>
    <row r="7" spans="1:7" s="143" customFormat="1" ht="13.75" customHeight="1" x14ac:dyDescent="0.3">
      <c r="A7" s="43"/>
      <c r="B7" s="169" t="s">
        <v>135</v>
      </c>
      <c r="C7" s="144" t="s">
        <v>373</v>
      </c>
      <c r="D7" s="145" t="s">
        <v>19</v>
      </c>
      <c r="E7" s="131"/>
      <c r="F7" s="5"/>
      <c r="G7" s="6"/>
    </row>
    <row r="8" spans="1:7" s="143" customFormat="1" ht="13.75" customHeight="1" x14ac:dyDescent="0.3">
      <c r="A8" s="43"/>
      <c r="B8" s="170" t="s">
        <v>136</v>
      </c>
      <c r="C8" s="147" t="s">
        <v>374</v>
      </c>
      <c r="D8" s="145" t="s">
        <v>19</v>
      </c>
      <c r="E8" s="131"/>
      <c r="F8" s="5"/>
      <c r="G8" s="6"/>
    </row>
    <row r="9" spans="1:7" s="143" customFormat="1" ht="26" x14ac:dyDescent="0.3">
      <c r="A9" s="50"/>
      <c r="B9" s="170" t="s">
        <v>138</v>
      </c>
      <c r="C9" s="149" t="s">
        <v>375</v>
      </c>
      <c r="D9" s="145"/>
      <c r="E9" s="131"/>
      <c r="F9" s="5"/>
      <c r="G9" s="6"/>
    </row>
    <row r="10" spans="1:7" s="143" customFormat="1" ht="13.75" customHeight="1" x14ac:dyDescent="0.3">
      <c r="A10" s="50"/>
      <c r="B10" s="170" t="s">
        <v>140</v>
      </c>
      <c r="C10" s="161" t="s">
        <v>376</v>
      </c>
      <c r="D10" s="145" t="s">
        <v>22</v>
      </c>
      <c r="E10" s="131">
        <v>2</v>
      </c>
      <c r="F10" s="5"/>
      <c r="G10" s="6">
        <f>F10*E10</f>
        <v>0</v>
      </c>
    </row>
    <row r="11" spans="1:7" s="143" customFormat="1" ht="13.75" customHeight="1" x14ac:dyDescent="0.3">
      <c r="A11" s="50"/>
      <c r="B11" s="170" t="s">
        <v>143</v>
      </c>
      <c r="C11" s="161" t="s">
        <v>377</v>
      </c>
      <c r="D11" s="145" t="s">
        <v>22</v>
      </c>
      <c r="E11" s="131">
        <v>2</v>
      </c>
      <c r="F11" s="5"/>
      <c r="G11" s="6">
        <f>F11*E11</f>
        <v>0</v>
      </c>
    </row>
    <row r="12" spans="1:7" s="143" customFormat="1" ht="13.75" customHeight="1" x14ac:dyDescent="0.3">
      <c r="A12" s="50"/>
      <c r="B12" s="170"/>
      <c r="C12" s="161"/>
      <c r="D12" s="145"/>
      <c r="E12" s="131"/>
      <c r="F12" s="5"/>
      <c r="G12" s="6"/>
    </row>
    <row r="13" spans="1:7" s="143" customFormat="1" ht="13.75" customHeight="1" x14ac:dyDescent="0.3">
      <c r="A13" s="50"/>
      <c r="B13" s="170" t="s">
        <v>193</v>
      </c>
      <c r="C13" s="147" t="s">
        <v>378</v>
      </c>
      <c r="D13" s="145" t="s">
        <v>19</v>
      </c>
      <c r="E13" s="131"/>
      <c r="F13" s="5"/>
      <c r="G13" s="6"/>
    </row>
    <row r="14" spans="1:7" s="143" customFormat="1" ht="14.5" x14ac:dyDescent="0.3">
      <c r="A14" s="50"/>
      <c r="B14" s="170" t="s">
        <v>195</v>
      </c>
      <c r="C14" s="8" t="s">
        <v>379</v>
      </c>
      <c r="D14" s="145" t="s">
        <v>380</v>
      </c>
      <c r="E14" s="131"/>
      <c r="F14" s="174"/>
      <c r="G14" s="6">
        <f>SUM(G10:G12)*F14</f>
        <v>0</v>
      </c>
    </row>
    <row r="15" spans="1:7" s="143" customFormat="1" ht="14.5" x14ac:dyDescent="0.3">
      <c r="A15" s="50"/>
      <c r="B15" s="170" t="s">
        <v>381</v>
      </c>
      <c r="C15" s="8" t="s">
        <v>382</v>
      </c>
      <c r="D15" s="145" t="s">
        <v>364</v>
      </c>
      <c r="E15" s="131">
        <v>2</v>
      </c>
      <c r="F15" s="5"/>
      <c r="G15" s="6">
        <f>F15*E15</f>
        <v>0</v>
      </c>
    </row>
    <row r="16" spans="1:7" s="143" customFormat="1" ht="14.5" x14ac:dyDescent="0.3">
      <c r="A16" s="50"/>
      <c r="B16" s="170" t="s">
        <v>383</v>
      </c>
      <c r="C16" s="8" t="s">
        <v>384</v>
      </c>
      <c r="D16" s="145" t="s">
        <v>364</v>
      </c>
      <c r="E16" s="131">
        <v>2</v>
      </c>
      <c r="F16" s="5"/>
      <c r="G16" s="6">
        <f>F16*E16</f>
        <v>0</v>
      </c>
    </row>
    <row r="17" spans="1:8" s="143" customFormat="1" ht="14.5" x14ac:dyDescent="0.3">
      <c r="A17" s="50"/>
      <c r="B17" s="170" t="s">
        <v>385</v>
      </c>
      <c r="C17" s="8" t="s">
        <v>386</v>
      </c>
      <c r="D17" s="145" t="s">
        <v>364</v>
      </c>
      <c r="E17" s="131">
        <v>2</v>
      </c>
      <c r="F17" s="5"/>
      <c r="G17" s="6">
        <f>F17*E17</f>
        <v>0</v>
      </c>
    </row>
    <row r="18" spans="1:8" s="143" customFormat="1" ht="14.5" x14ac:dyDescent="0.3">
      <c r="A18" s="50"/>
      <c r="B18" s="170"/>
      <c r="C18" s="8"/>
      <c r="D18" s="145"/>
      <c r="E18" s="131"/>
      <c r="F18" s="5"/>
      <c r="G18" s="6"/>
    </row>
    <row r="19" spans="1:8" s="143" customFormat="1" ht="13.75" customHeight="1" x14ac:dyDescent="0.3">
      <c r="A19" s="50"/>
      <c r="B19" s="169" t="s">
        <v>387</v>
      </c>
      <c r="C19" s="144" t="s">
        <v>388</v>
      </c>
      <c r="D19" s="145" t="s">
        <v>19</v>
      </c>
      <c r="E19" s="131"/>
      <c r="F19" s="5"/>
      <c r="G19" s="6"/>
    </row>
    <row r="20" spans="1:8" s="143" customFormat="1" ht="13.75" customHeight="1" x14ac:dyDescent="0.3">
      <c r="A20" s="50"/>
      <c r="B20" s="170" t="s">
        <v>389</v>
      </c>
      <c r="C20" s="147" t="s">
        <v>390</v>
      </c>
      <c r="D20" s="145" t="s">
        <v>19</v>
      </c>
      <c r="E20" s="131"/>
      <c r="F20" s="5"/>
      <c r="G20" s="6"/>
    </row>
    <row r="21" spans="1:8" s="143" customFormat="1" ht="26" x14ac:dyDescent="0.3">
      <c r="A21" s="50"/>
      <c r="B21" s="170" t="s">
        <v>391</v>
      </c>
      <c r="C21" s="149" t="s">
        <v>375</v>
      </c>
      <c r="D21" s="145"/>
      <c r="E21" s="131"/>
      <c r="F21" s="5"/>
      <c r="G21" s="6"/>
    </row>
    <row r="22" spans="1:8" s="143" customFormat="1" ht="13.75" customHeight="1" x14ac:dyDescent="0.3">
      <c r="A22" s="50"/>
      <c r="B22" s="170" t="s">
        <v>392</v>
      </c>
      <c r="C22" s="161" t="s">
        <v>393</v>
      </c>
      <c r="D22" s="145" t="s">
        <v>22</v>
      </c>
      <c r="E22" s="131">
        <v>1</v>
      </c>
      <c r="F22" s="5"/>
      <c r="G22" s="6">
        <f>F22*E22</f>
        <v>0</v>
      </c>
      <c r="H22" s="151"/>
    </row>
    <row r="23" spans="1:8" s="143" customFormat="1" ht="13.75" customHeight="1" x14ac:dyDescent="0.3">
      <c r="A23" s="50"/>
      <c r="B23" s="170" t="s">
        <v>394</v>
      </c>
      <c r="C23" s="161" t="s">
        <v>377</v>
      </c>
      <c r="D23" s="145" t="s">
        <v>22</v>
      </c>
      <c r="E23" s="131">
        <v>1</v>
      </c>
      <c r="F23" s="5"/>
      <c r="G23" s="6">
        <f>F23*E23</f>
        <v>0</v>
      </c>
    </row>
    <row r="24" spans="1:8" s="143" customFormat="1" ht="13.75" customHeight="1" x14ac:dyDescent="0.3">
      <c r="A24" s="50"/>
      <c r="B24" s="170"/>
      <c r="C24" s="161"/>
      <c r="D24" s="145"/>
      <c r="E24" s="131"/>
      <c r="F24" s="5"/>
      <c r="G24" s="6"/>
    </row>
    <row r="25" spans="1:8" s="143" customFormat="1" ht="13.75" customHeight="1" x14ac:dyDescent="0.3">
      <c r="A25" s="50"/>
      <c r="B25" s="170" t="s">
        <v>395</v>
      </c>
      <c r="C25" s="147" t="s">
        <v>396</v>
      </c>
      <c r="D25" s="145" t="s">
        <v>19</v>
      </c>
      <c r="E25" s="131"/>
      <c r="F25" s="5"/>
      <c r="G25" s="6"/>
    </row>
    <row r="26" spans="1:8" s="143" customFormat="1" ht="14.5" x14ac:dyDescent="0.3">
      <c r="A26" s="50"/>
      <c r="B26" s="170" t="s">
        <v>397</v>
      </c>
      <c r="C26" s="8" t="s">
        <v>379</v>
      </c>
      <c r="D26" s="145" t="s">
        <v>380</v>
      </c>
      <c r="E26" s="131"/>
      <c r="F26" s="174"/>
      <c r="G26" s="6">
        <f>SUM(G22:G24)*F26</f>
        <v>0</v>
      </c>
    </row>
    <row r="27" spans="1:8" s="143" customFormat="1" ht="14.5" x14ac:dyDescent="0.3">
      <c r="A27" s="50"/>
      <c r="B27" s="170" t="s">
        <v>398</v>
      </c>
      <c r="C27" s="8" t="s">
        <v>382</v>
      </c>
      <c r="D27" s="145" t="s">
        <v>364</v>
      </c>
      <c r="E27" s="131">
        <v>1</v>
      </c>
      <c r="F27" s="5"/>
      <c r="G27" s="6">
        <f>F27*E27</f>
        <v>0</v>
      </c>
    </row>
    <row r="28" spans="1:8" s="143" customFormat="1" ht="14.5" x14ac:dyDescent="0.3">
      <c r="A28" s="50"/>
      <c r="B28" s="170" t="s">
        <v>399</v>
      </c>
      <c r="C28" s="8" t="s">
        <v>384</v>
      </c>
      <c r="D28" s="145" t="s">
        <v>364</v>
      </c>
      <c r="E28" s="131">
        <v>1</v>
      </c>
      <c r="F28" s="5"/>
      <c r="G28" s="6">
        <f>F28*E28</f>
        <v>0</v>
      </c>
    </row>
    <row r="29" spans="1:8" s="143" customFormat="1" ht="14.5" x14ac:dyDescent="0.3">
      <c r="A29" s="50"/>
      <c r="B29" s="170" t="s">
        <v>400</v>
      </c>
      <c r="C29" s="8" t="s">
        <v>386</v>
      </c>
      <c r="D29" s="145" t="s">
        <v>364</v>
      </c>
      <c r="E29" s="131">
        <v>1</v>
      </c>
      <c r="F29" s="5"/>
      <c r="G29" s="6">
        <f>F29*E29</f>
        <v>0</v>
      </c>
    </row>
    <row r="30" spans="1:8" s="143" customFormat="1" ht="14.5" x14ac:dyDescent="0.3">
      <c r="A30" s="50"/>
      <c r="B30" s="170"/>
      <c r="C30" s="8"/>
      <c r="D30" s="145"/>
      <c r="E30" s="131"/>
      <c r="F30" s="5"/>
      <c r="G30" s="6"/>
    </row>
    <row r="31" spans="1:8" s="143" customFormat="1" ht="14.5" x14ac:dyDescent="0.3">
      <c r="A31" s="50"/>
      <c r="B31" s="169" t="s">
        <v>401</v>
      </c>
      <c r="C31" s="144" t="s">
        <v>402</v>
      </c>
      <c r="D31" s="145"/>
      <c r="E31" s="131"/>
      <c r="F31" s="5"/>
      <c r="G31" s="6"/>
    </row>
    <row r="32" spans="1:8" s="143" customFormat="1" ht="13.75" customHeight="1" x14ac:dyDescent="0.3">
      <c r="A32" s="50"/>
      <c r="B32" s="158" t="s">
        <v>403</v>
      </c>
      <c r="C32" s="175" t="s">
        <v>404</v>
      </c>
      <c r="D32" s="169"/>
      <c r="E32" s="176"/>
      <c r="F32" s="5"/>
      <c r="G32" s="6"/>
    </row>
    <row r="33" spans="1:7" s="143" customFormat="1" ht="26" x14ac:dyDescent="0.3">
      <c r="A33" s="50"/>
      <c r="B33" s="158" t="s">
        <v>405</v>
      </c>
      <c r="C33" s="159" t="s">
        <v>406</v>
      </c>
      <c r="D33" s="158"/>
      <c r="E33" s="160"/>
      <c r="F33" s="5"/>
      <c r="G33" s="6"/>
    </row>
    <row r="34" spans="1:7" s="143" customFormat="1" ht="14.5" x14ac:dyDescent="0.3">
      <c r="A34" s="50"/>
      <c r="B34" s="158" t="s">
        <v>407</v>
      </c>
      <c r="C34" s="157" t="s">
        <v>408</v>
      </c>
      <c r="D34" s="158" t="s">
        <v>279</v>
      </c>
      <c r="E34" s="160">
        <v>1</v>
      </c>
      <c r="F34" s="5"/>
      <c r="G34" s="6">
        <f t="shared" ref="G34:G39" si="0">F34*E34</f>
        <v>0</v>
      </c>
    </row>
    <row r="35" spans="1:7" s="143" customFormat="1" ht="14.5" x14ac:dyDescent="0.3">
      <c r="A35" s="50"/>
      <c r="B35" s="158" t="s">
        <v>409</v>
      </c>
      <c r="C35" s="157" t="s">
        <v>410</v>
      </c>
      <c r="D35" s="158" t="s">
        <v>279</v>
      </c>
      <c r="E35" s="160">
        <f>5+3</f>
        <v>8</v>
      </c>
      <c r="F35" s="5"/>
      <c r="G35" s="6">
        <f t="shared" si="0"/>
        <v>0</v>
      </c>
    </row>
    <row r="36" spans="1:7" s="143" customFormat="1" ht="13.75" customHeight="1" x14ac:dyDescent="0.3">
      <c r="A36" s="50"/>
      <c r="B36" s="158" t="s">
        <v>411</v>
      </c>
      <c r="C36" s="157" t="s">
        <v>412</v>
      </c>
      <c r="D36" s="158" t="s">
        <v>279</v>
      </c>
      <c r="E36" s="160">
        <f>4+2</f>
        <v>6</v>
      </c>
      <c r="F36" s="5"/>
      <c r="G36" s="6">
        <f t="shared" si="0"/>
        <v>0</v>
      </c>
    </row>
    <row r="37" spans="1:7" s="143" customFormat="1" ht="13.75" customHeight="1" x14ac:dyDescent="0.3">
      <c r="A37" s="50"/>
      <c r="B37" s="158" t="s">
        <v>413</v>
      </c>
      <c r="C37" s="157" t="s">
        <v>414</v>
      </c>
      <c r="D37" s="158" t="s">
        <v>279</v>
      </c>
      <c r="E37" s="160">
        <v>0</v>
      </c>
      <c r="F37" s="5"/>
      <c r="G37" s="6">
        <f t="shared" si="0"/>
        <v>0</v>
      </c>
    </row>
    <row r="38" spans="1:7" s="143" customFormat="1" ht="13.75" customHeight="1" x14ac:dyDescent="0.3">
      <c r="A38" s="50"/>
      <c r="B38" s="158" t="s">
        <v>415</v>
      </c>
      <c r="C38" s="157" t="s">
        <v>416</v>
      </c>
      <c r="D38" s="158" t="s">
        <v>279</v>
      </c>
      <c r="E38" s="160">
        <v>6</v>
      </c>
      <c r="F38" s="5"/>
      <c r="G38" s="6">
        <f t="shared" si="0"/>
        <v>0</v>
      </c>
    </row>
    <row r="39" spans="1:7" s="143" customFormat="1" ht="13.75" customHeight="1" x14ac:dyDescent="0.3">
      <c r="A39" s="50"/>
      <c r="B39" s="158" t="s">
        <v>417</v>
      </c>
      <c r="C39" s="157" t="s">
        <v>418</v>
      </c>
      <c r="D39" s="158" t="s">
        <v>279</v>
      </c>
      <c r="E39" s="160">
        <v>4</v>
      </c>
      <c r="F39" s="5"/>
      <c r="G39" s="6">
        <f t="shared" si="0"/>
        <v>0</v>
      </c>
    </row>
    <row r="40" spans="1:7" s="143" customFormat="1" ht="13.75" customHeight="1" x14ac:dyDescent="0.3">
      <c r="A40" s="50"/>
      <c r="B40" s="158"/>
      <c r="C40" s="157"/>
      <c r="D40" s="158"/>
      <c r="E40" s="160"/>
      <c r="F40" s="5"/>
      <c r="G40" s="6"/>
    </row>
    <row r="41" spans="1:7" s="143" customFormat="1" ht="13.75" customHeight="1" x14ac:dyDescent="0.3">
      <c r="A41" s="50"/>
      <c r="B41" s="170" t="s">
        <v>419</v>
      </c>
      <c r="C41" s="147" t="s">
        <v>420</v>
      </c>
      <c r="D41" s="155"/>
      <c r="E41" s="156"/>
      <c r="F41" s="5"/>
      <c r="G41" s="6"/>
    </row>
    <row r="42" spans="1:7" s="143" customFormat="1" ht="14.5" x14ac:dyDescent="0.3">
      <c r="A42" s="50"/>
      <c r="B42" s="158" t="s">
        <v>421</v>
      </c>
      <c r="C42" s="159" t="s">
        <v>422</v>
      </c>
      <c r="D42" s="158"/>
      <c r="E42" s="160"/>
      <c r="F42" s="5"/>
      <c r="G42" s="6"/>
    </row>
    <row r="43" spans="1:7" s="143" customFormat="1" ht="13.75" customHeight="1" x14ac:dyDescent="0.3">
      <c r="A43" s="50"/>
      <c r="B43" s="170" t="s">
        <v>423</v>
      </c>
      <c r="C43" s="8" t="s">
        <v>270</v>
      </c>
      <c r="D43" s="155" t="s">
        <v>22</v>
      </c>
      <c r="E43" s="156">
        <v>2</v>
      </c>
      <c r="F43" s="5"/>
      <c r="G43" s="6">
        <f>F43*E43</f>
        <v>0</v>
      </c>
    </row>
    <row r="44" spans="1:7" s="143" customFormat="1" ht="13.75" customHeight="1" x14ac:dyDescent="0.3">
      <c r="A44" s="63"/>
      <c r="B44" s="170" t="s">
        <v>424</v>
      </c>
      <c r="C44" s="8" t="s">
        <v>272</v>
      </c>
      <c r="D44" s="155" t="s">
        <v>22</v>
      </c>
      <c r="E44" s="156">
        <v>2</v>
      </c>
      <c r="F44" s="5"/>
      <c r="G44" s="6">
        <f>F44*E44</f>
        <v>0</v>
      </c>
    </row>
    <row r="45" spans="1:7" s="143" customFormat="1" ht="13.75" customHeight="1" x14ac:dyDescent="0.3">
      <c r="A45" s="40"/>
      <c r="B45" s="170" t="s">
        <v>425</v>
      </c>
      <c r="C45" s="8" t="s">
        <v>274</v>
      </c>
      <c r="D45" s="155" t="s">
        <v>22</v>
      </c>
      <c r="E45" s="156">
        <v>4</v>
      </c>
      <c r="F45" s="5"/>
      <c r="G45" s="6">
        <f>F45*E45</f>
        <v>0</v>
      </c>
    </row>
    <row r="46" spans="1:7" s="143" customFormat="1" ht="13.75" customHeight="1" x14ac:dyDescent="0.3">
      <c r="A46" s="40"/>
      <c r="B46" s="170"/>
      <c r="C46" s="8"/>
      <c r="D46" s="155"/>
      <c r="E46" s="156"/>
      <c r="F46" s="5"/>
      <c r="G46" s="6"/>
    </row>
    <row r="47" spans="1:7" s="143" customFormat="1" ht="13.75" customHeight="1" x14ac:dyDescent="0.3">
      <c r="A47" s="40"/>
      <c r="B47" s="170" t="s">
        <v>426</v>
      </c>
      <c r="C47" s="147" t="s">
        <v>427</v>
      </c>
      <c r="D47" s="155"/>
      <c r="E47" s="156"/>
      <c r="F47" s="5"/>
      <c r="G47" s="6"/>
    </row>
    <row r="48" spans="1:7" s="143" customFormat="1" x14ac:dyDescent="0.3">
      <c r="A48" s="40"/>
      <c r="B48" s="158" t="s">
        <v>428</v>
      </c>
      <c r="C48" s="159" t="s">
        <v>429</v>
      </c>
      <c r="D48" s="158"/>
      <c r="E48" s="160"/>
      <c r="F48" s="5"/>
      <c r="G48" s="6"/>
    </row>
    <row r="49" spans="1:8" s="143" customFormat="1" ht="13.75" customHeight="1" x14ac:dyDescent="0.3">
      <c r="A49" s="40"/>
      <c r="B49" s="170" t="s">
        <v>430</v>
      </c>
      <c r="C49" s="8" t="s">
        <v>274</v>
      </c>
      <c r="D49" s="155" t="s">
        <v>22</v>
      </c>
      <c r="E49" s="156">
        <v>1</v>
      </c>
      <c r="F49" s="5"/>
      <c r="G49" s="6">
        <f>F49*E49</f>
        <v>0</v>
      </c>
    </row>
    <row r="50" spans="1:8" s="143" customFormat="1" ht="13.75" customHeight="1" x14ac:dyDescent="0.3">
      <c r="A50" s="40"/>
      <c r="B50" s="170"/>
      <c r="C50" s="8"/>
      <c r="D50" s="155"/>
      <c r="E50" s="156"/>
      <c r="F50" s="5"/>
      <c r="G50" s="6"/>
    </row>
    <row r="51" spans="1:8" s="143" customFormat="1" ht="13.75" customHeight="1" x14ac:dyDescent="0.3">
      <c r="A51" s="40"/>
      <c r="B51" s="170" t="s">
        <v>431</v>
      </c>
      <c r="C51" s="147" t="s">
        <v>432</v>
      </c>
      <c r="D51" s="145" t="s">
        <v>19</v>
      </c>
      <c r="E51" s="131"/>
      <c r="F51" s="5"/>
      <c r="G51" s="6"/>
    </row>
    <row r="52" spans="1:8" s="143" customFormat="1" x14ac:dyDescent="0.3">
      <c r="A52" s="40"/>
      <c r="B52" s="170" t="s">
        <v>433</v>
      </c>
      <c r="C52" s="161" t="s">
        <v>434</v>
      </c>
      <c r="D52" s="177" t="s">
        <v>22</v>
      </c>
      <c r="E52" s="131">
        <v>1</v>
      </c>
      <c r="F52" s="5"/>
      <c r="G52" s="6">
        <f>F52*E52</f>
        <v>0</v>
      </c>
      <c r="H52" s="151"/>
    </row>
    <row r="53" spans="1:8" s="143" customFormat="1" x14ac:dyDescent="0.3">
      <c r="A53" s="40"/>
      <c r="B53" s="170" t="s">
        <v>435</v>
      </c>
      <c r="C53" s="161" t="s">
        <v>436</v>
      </c>
      <c r="D53" s="177" t="s">
        <v>22</v>
      </c>
      <c r="E53" s="131">
        <v>1</v>
      </c>
      <c r="F53" s="5"/>
      <c r="G53" s="6">
        <f>F53*E53</f>
        <v>0</v>
      </c>
      <c r="H53" s="151"/>
    </row>
    <row r="54" spans="1:8" s="143" customFormat="1" ht="13.75" customHeight="1" x14ac:dyDescent="0.3">
      <c r="A54" s="40"/>
      <c r="B54" s="172"/>
      <c r="C54" s="164"/>
      <c r="D54" s="145"/>
      <c r="E54" s="4"/>
      <c r="F54" s="5"/>
      <c r="G54" s="6"/>
    </row>
    <row r="55" spans="1:8" s="143" customFormat="1" ht="26" x14ac:dyDescent="0.3">
      <c r="A55" s="40"/>
      <c r="B55" s="169" t="s">
        <v>437</v>
      </c>
      <c r="C55" s="144" t="s">
        <v>438</v>
      </c>
      <c r="D55" s="145"/>
      <c r="E55" s="131"/>
      <c r="F55" s="5"/>
      <c r="G55" s="6"/>
    </row>
    <row r="56" spans="1:8" s="143" customFormat="1" x14ac:dyDescent="0.3">
      <c r="A56" s="40"/>
      <c r="B56" s="158" t="s">
        <v>439</v>
      </c>
      <c r="C56" s="178" t="s">
        <v>440</v>
      </c>
      <c r="D56" s="145"/>
      <c r="E56" s="131"/>
      <c r="F56" s="5"/>
      <c r="G56" s="6"/>
    </row>
    <row r="57" spans="1:8" s="143" customFormat="1" ht="26" x14ac:dyDescent="0.3">
      <c r="A57" s="40"/>
      <c r="B57" s="170" t="s">
        <v>441</v>
      </c>
      <c r="C57" s="179" t="s">
        <v>442</v>
      </c>
      <c r="D57" s="145"/>
      <c r="E57" s="131"/>
      <c r="F57" s="5"/>
      <c r="G57" s="6"/>
    </row>
    <row r="58" spans="1:8" s="143" customFormat="1" x14ac:dyDescent="0.3">
      <c r="A58" s="40"/>
      <c r="B58" s="170" t="s">
        <v>443</v>
      </c>
      <c r="C58" s="8" t="s">
        <v>444</v>
      </c>
      <c r="D58" s="145" t="s">
        <v>22</v>
      </c>
      <c r="E58" s="131">
        <v>1</v>
      </c>
      <c r="F58" s="5"/>
      <c r="G58" s="6">
        <f>F58*E58</f>
        <v>0</v>
      </c>
    </row>
    <row r="59" spans="1:8" s="143" customFormat="1" x14ac:dyDescent="0.3">
      <c r="A59" s="40"/>
      <c r="B59" s="170" t="s">
        <v>445</v>
      </c>
      <c r="C59" s="8" t="s">
        <v>446</v>
      </c>
      <c r="D59" s="145" t="s">
        <v>22</v>
      </c>
      <c r="E59" s="131">
        <v>1</v>
      </c>
      <c r="F59" s="5"/>
      <c r="G59" s="6">
        <f t="shared" ref="G59:G67" si="1">F59*E59</f>
        <v>0</v>
      </c>
    </row>
    <row r="60" spans="1:8" s="143" customFormat="1" x14ac:dyDescent="0.3">
      <c r="A60" s="40"/>
      <c r="B60" s="170" t="s">
        <v>447</v>
      </c>
      <c r="C60" s="8" t="s">
        <v>448</v>
      </c>
      <c r="D60" s="145" t="s">
        <v>22</v>
      </c>
      <c r="E60" s="131">
        <v>1</v>
      </c>
      <c r="F60" s="5"/>
      <c r="G60" s="6">
        <f t="shared" si="1"/>
        <v>0</v>
      </c>
    </row>
    <row r="61" spans="1:8" s="143" customFormat="1" x14ac:dyDescent="0.3">
      <c r="A61" s="40"/>
      <c r="B61" s="170" t="s">
        <v>449</v>
      </c>
      <c r="C61" s="8" t="s">
        <v>450</v>
      </c>
      <c r="D61" s="145" t="s">
        <v>22</v>
      </c>
      <c r="E61" s="131">
        <v>1</v>
      </c>
      <c r="F61" s="5"/>
      <c r="G61" s="6">
        <f t="shared" si="1"/>
        <v>0</v>
      </c>
    </row>
    <row r="62" spans="1:8" s="143" customFormat="1" x14ac:dyDescent="0.3">
      <c r="A62" s="40"/>
      <c r="B62" s="170" t="s">
        <v>451</v>
      </c>
      <c r="C62" s="8" t="s">
        <v>452</v>
      </c>
      <c r="D62" s="145" t="s">
        <v>22</v>
      </c>
      <c r="E62" s="131">
        <v>1</v>
      </c>
      <c r="F62" s="5"/>
      <c r="G62" s="6">
        <f t="shared" si="1"/>
        <v>0</v>
      </c>
    </row>
    <row r="63" spans="1:8" s="143" customFormat="1" x14ac:dyDescent="0.3">
      <c r="A63" s="40"/>
      <c r="B63" s="170" t="s">
        <v>453</v>
      </c>
      <c r="C63" s="8" t="s">
        <v>454</v>
      </c>
      <c r="D63" s="145" t="s">
        <v>22</v>
      </c>
      <c r="E63" s="131">
        <v>1</v>
      </c>
      <c r="F63" s="5"/>
      <c r="G63" s="6">
        <f t="shared" si="1"/>
        <v>0</v>
      </c>
    </row>
    <row r="64" spans="1:8" s="143" customFormat="1" x14ac:dyDescent="0.3">
      <c r="A64" s="40"/>
      <c r="B64" s="170" t="s">
        <v>455</v>
      </c>
      <c r="C64" s="8" t="s">
        <v>456</v>
      </c>
      <c r="D64" s="145" t="s">
        <v>22</v>
      </c>
      <c r="E64" s="131">
        <v>1</v>
      </c>
      <c r="F64" s="5"/>
      <c r="G64" s="6">
        <f t="shared" si="1"/>
        <v>0</v>
      </c>
    </row>
    <row r="65" spans="1:7" s="143" customFormat="1" x14ac:dyDescent="0.3">
      <c r="A65" s="40"/>
      <c r="B65" s="170" t="s">
        <v>457</v>
      </c>
      <c r="C65" s="8" t="s">
        <v>458</v>
      </c>
      <c r="D65" s="145" t="s">
        <v>22</v>
      </c>
      <c r="E65" s="131">
        <v>1</v>
      </c>
      <c r="F65" s="5"/>
      <c r="G65" s="6">
        <f t="shared" si="1"/>
        <v>0</v>
      </c>
    </row>
    <row r="66" spans="1:7" s="143" customFormat="1" x14ac:dyDescent="0.3">
      <c r="A66" s="40"/>
      <c r="B66" s="170" t="s">
        <v>459</v>
      </c>
      <c r="C66" s="8" t="s">
        <v>460</v>
      </c>
      <c r="D66" s="145" t="s">
        <v>22</v>
      </c>
      <c r="E66" s="131">
        <v>1</v>
      </c>
      <c r="F66" s="5"/>
      <c r="G66" s="6">
        <f t="shared" ref="G66" si="2">F66*E66</f>
        <v>0</v>
      </c>
    </row>
    <row r="67" spans="1:7" s="143" customFormat="1" x14ac:dyDescent="0.3">
      <c r="A67" s="40"/>
      <c r="B67" s="170" t="s">
        <v>461</v>
      </c>
      <c r="C67" s="8" t="s">
        <v>462</v>
      </c>
      <c r="D67" s="145" t="s">
        <v>22</v>
      </c>
      <c r="E67" s="131">
        <v>1</v>
      </c>
      <c r="F67" s="5"/>
      <c r="G67" s="6">
        <f t="shared" si="1"/>
        <v>0</v>
      </c>
    </row>
    <row r="68" spans="1:7" s="143" customFormat="1" ht="13.75" customHeight="1" x14ac:dyDescent="0.3">
      <c r="A68" s="40"/>
      <c r="B68" s="170" t="s">
        <v>463</v>
      </c>
      <c r="C68" s="161" t="s">
        <v>377</v>
      </c>
      <c r="D68" s="145" t="s">
        <v>364</v>
      </c>
      <c r="E68" s="131">
        <v>10</v>
      </c>
      <c r="F68" s="5"/>
      <c r="G68" s="6">
        <f>F68*E68</f>
        <v>0</v>
      </c>
    </row>
    <row r="69" spans="1:7" s="143" customFormat="1" ht="13.75" customHeight="1" x14ac:dyDescent="0.3">
      <c r="A69" s="40"/>
      <c r="B69" s="170"/>
      <c r="C69" s="161"/>
      <c r="D69" s="145"/>
      <c r="E69" s="131"/>
      <c r="F69" s="5"/>
      <c r="G69" s="6"/>
    </row>
    <row r="70" spans="1:7" s="143" customFormat="1" ht="13.75" customHeight="1" x14ac:dyDescent="0.3">
      <c r="A70" s="40"/>
      <c r="B70" s="170" t="s">
        <v>464</v>
      </c>
      <c r="C70" s="147" t="s">
        <v>465</v>
      </c>
      <c r="D70" s="145" t="s">
        <v>19</v>
      </c>
      <c r="E70" s="131"/>
      <c r="F70" s="5"/>
      <c r="G70" s="6"/>
    </row>
    <row r="71" spans="1:7" s="143" customFormat="1" ht="13.75" customHeight="1" x14ac:dyDescent="0.3">
      <c r="A71" s="40"/>
      <c r="B71" s="170" t="s">
        <v>466</v>
      </c>
      <c r="C71" s="161" t="s">
        <v>467</v>
      </c>
      <c r="D71" s="145" t="s">
        <v>380</v>
      </c>
      <c r="E71" s="131">
        <v>1</v>
      </c>
      <c r="F71" s="174"/>
      <c r="G71" s="6">
        <f>SUM(G58:G69)*F71</f>
        <v>0</v>
      </c>
    </row>
    <row r="72" spans="1:7" s="143" customFormat="1" ht="13.75" customHeight="1" x14ac:dyDescent="0.3">
      <c r="A72" s="40"/>
      <c r="B72" s="170" t="s">
        <v>468</v>
      </c>
      <c r="C72" s="161" t="s">
        <v>465</v>
      </c>
      <c r="D72" s="145" t="s">
        <v>364</v>
      </c>
      <c r="E72" s="131">
        <v>10</v>
      </c>
      <c r="F72" s="5"/>
      <c r="G72" s="6">
        <f t="shared" ref="G72:G77" si="3">F72*E72</f>
        <v>0</v>
      </c>
    </row>
    <row r="73" spans="1:7" s="143" customFormat="1" ht="13.75" customHeight="1" x14ac:dyDescent="0.3">
      <c r="A73" s="40"/>
      <c r="B73" s="170" t="s">
        <v>469</v>
      </c>
      <c r="C73" s="161" t="s">
        <v>470</v>
      </c>
      <c r="D73" s="145" t="s">
        <v>364</v>
      </c>
      <c r="E73" s="131">
        <v>10</v>
      </c>
      <c r="F73" s="5"/>
      <c r="G73" s="6">
        <f t="shared" si="3"/>
        <v>0</v>
      </c>
    </row>
    <row r="74" spans="1:7" s="143" customFormat="1" ht="13.75" customHeight="1" x14ac:dyDescent="0.3">
      <c r="A74" s="40"/>
      <c r="B74" s="170" t="s">
        <v>471</v>
      </c>
      <c r="C74" s="161" t="s">
        <v>472</v>
      </c>
      <c r="D74" s="145" t="s">
        <v>364</v>
      </c>
      <c r="E74" s="131">
        <v>10</v>
      </c>
      <c r="F74" s="5"/>
      <c r="G74" s="6">
        <f t="shared" si="3"/>
        <v>0</v>
      </c>
    </row>
    <row r="75" spans="1:7" s="143" customFormat="1" ht="13.75" customHeight="1" x14ac:dyDescent="0.3">
      <c r="A75" s="40"/>
      <c r="B75" s="170" t="s">
        <v>473</v>
      </c>
      <c r="C75" s="161" t="s">
        <v>474</v>
      </c>
      <c r="D75" s="145" t="s">
        <v>364</v>
      </c>
      <c r="E75" s="131">
        <v>10</v>
      </c>
      <c r="F75" s="5"/>
      <c r="G75" s="6">
        <f t="shared" si="3"/>
        <v>0</v>
      </c>
    </row>
    <row r="76" spans="1:7" s="143" customFormat="1" ht="13.75" customHeight="1" x14ac:dyDescent="0.3">
      <c r="A76" s="40"/>
      <c r="B76" s="170" t="s">
        <v>475</v>
      </c>
      <c r="C76" s="161" t="s">
        <v>476</v>
      </c>
      <c r="D76" s="145" t="s">
        <v>364</v>
      </c>
      <c r="E76" s="131">
        <v>10</v>
      </c>
      <c r="F76" s="5"/>
      <c r="G76" s="6">
        <f t="shared" si="3"/>
        <v>0</v>
      </c>
    </row>
    <row r="77" spans="1:7" s="143" customFormat="1" ht="13.75" customHeight="1" x14ac:dyDescent="0.3">
      <c r="A77" s="40"/>
      <c r="B77" s="170" t="s">
        <v>477</v>
      </c>
      <c r="C77" s="161" t="s">
        <v>478</v>
      </c>
      <c r="D77" s="145" t="s">
        <v>364</v>
      </c>
      <c r="E77" s="131">
        <v>10</v>
      </c>
      <c r="F77" s="5"/>
      <c r="G77" s="6">
        <f t="shared" si="3"/>
        <v>0</v>
      </c>
    </row>
    <row r="78" spans="1:7" s="143" customFormat="1" ht="13.75" customHeight="1" x14ac:dyDescent="0.3">
      <c r="A78" s="40"/>
      <c r="B78" s="170"/>
      <c r="C78" s="161"/>
      <c r="D78" s="145"/>
      <c r="E78" s="131"/>
      <c r="F78" s="5"/>
      <c r="G78" s="6"/>
    </row>
    <row r="79" spans="1:7" s="143" customFormat="1" ht="13.75" customHeight="1" x14ac:dyDescent="0.3">
      <c r="A79" s="40"/>
      <c r="B79" s="170" t="s">
        <v>479</v>
      </c>
      <c r="C79" s="147" t="s">
        <v>480</v>
      </c>
      <c r="D79" s="145"/>
      <c r="E79" s="131"/>
      <c r="F79" s="5"/>
      <c r="G79" s="6"/>
    </row>
    <row r="80" spans="1:7" s="143" customFormat="1" ht="39" x14ac:dyDescent="0.3">
      <c r="A80" s="40"/>
      <c r="B80" s="170" t="s">
        <v>481</v>
      </c>
      <c r="C80" s="179" t="s">
        <v>482</v>
      </c>
      <c r="D80" s="145"/>
      <c r="E80" s="131"/>
      <c r="F80" s="5"/>
      <c r="G80" s="6"/>
    </row>
    <row r="81" spans="1:8" s="143" customFormat="1" ht="13.75" customHeight="1" x14ac:dyDescent="0.3">
      <c r="A81" s="40"/>
      <c r="B81" s="170" t="s">
        <v>483</v>
      </c>
      <c r="C81" s="161" t="s">
        <v>484</v>
      </c>
      <c r="D81" s="145" t="s">
        <v>279</v>
      </c>
      <c r="E81" s="131">
        <v>0</v>
      </c>
      <c r="F81" s="5"/>
      <c r="G81" s="6">
        <f>F81*E81</f>
        <v>0</v>
      </c>
      <c r="H81" s="151"/>
    </row>
    <row r="82" spans="1:8" s="50" customFormat="1" ht="13.75" customHeight="1" x14ac:dyDescent="0.3">
      <c r="A82" s="40"/>
      <c r="B82" s="180"/>
      <c r="C82" s="181"/>
      <c r="D82" s="180"/>
      <c r="E82" s="182"/>
      <c r="F82" s="183"/>
      <c r="G82" s="183"/>
      <c r="H82" s="184"/>
    </row>
    <row r="83" spans="1:8" s="143" customFormat="1" x14ac:dyDescent="0.3">
      <c r="A83" s="40"/>
      <c r="B83" s="169" t="s">
        <v>485</v>
      </c>
      <c r="C83" s="144" t="s">
        <v>486</v>
      </c>
      <c r="D83" s="145"/>
      <c r="E83" s="131"/>
      <c r="F83" s="5"/>
      <c r="G83" s="6"/>
    </row>
    <row r="84" spans="1:8" s="143" customFormat="1" x14ac:dyDescent="0.3">
      <c r="A84" s="40"/>
      <c r="B84" s="170" t="s">
        <v>487</v>
      </c>
      <c r="C84" s="179" t="s">
        <v>488</v>
      </c>
      <c r="D84" s="145"/>
      <c r="E84" s="131"/>
      <c r="F84" s="5"/>
      <c r="G84" s="6"/>
    </row>
    <row r="85" spans="1:8" s="143" customFormat="1" ht="13.75" customHeight="1" x14ac:dyDescent="0.3">
      <c r="A85" s="40"/>
      <c r="B85" s="170" t="s">
        <v>489</v>
      </c>
      <c r="C85" s="147" t="s">
        <v>490</v>
      </c>
      <c r="D85" s="145"/>
      <c r="E85" s="131"/>
      <c r="F85" s="5"/>
      <c r="G85" s="6"/>
    </row>
    <row r="86" spans="1:8" s="143" customFormat="1" ht="13.75" customHeight="1" x14ac:dyDescent="0.3">
      <c r="A86" s="40"/>
      <c r="B86" s="170" t="s">
        <v>491</v>
      </c>
      <c r="C86" s="161" t="s">
        <v>492</v>
      </c>
      <c r="D86" s="145" t="s">
        <v>22</v>
      </c>
      <c r="E86" s="131">
        <v>4</v>
      </c>
      <c r="F86" s="5"/>
      <c r="G86" s="6">
        <f>F86*E86</f>
        <v>0</v>
      </c>
    </row>
    <row r="87" spans="1:8" s="143" customFormat="1" ht="13.75" customHeight="1" x14ac:dyDescent="0.3">
      <c r="A87" s="40"/>
      <c r="B87" s="170"/>
      <c r="C87" s="161"/>
      <c r="D87" s="145"/>
      <c r="E87" s="131"/>
      <c r="F87" s="5"/>
      <c r="G87" s="6"/>
    </row>
    <row r="88" spans="1:8" s="143" customFormat="1" ht="13.75" customHeight="1" x14ac:dyDescent="0.3">
      <c r="A88" s="40"/>
      <c r="B88" s="170" t="s">
        <v>493</v>
      </c>
      <c r="C88" s="147" t="s">
        <v>494</v>
      </c>
      <c r="D88" s="145"/>
      <c r="E88" s="131"/>
      <c r="F88" s="5"/>
      <c r="G88" s="6"/>
    </row>
    <row r="89" spans="1:8" s="143" customFormat="1" ht="13.75" customHeight="1" x14ac:dyDescent="0.3">
      <c r="A89" s="40"/>
      <c r="B89" s="170" t="s">
        <v>495</v>
      </c>
      <c r="C89" s="161" t="s">
        <v>496</v>
      </c>
      <c r="D89" s="145" t="s">
        <v>22</v>
      </c>
      <c r="E89" s="131">
        <v>2</v>
      </c>
      <c r="F89" s="5"/>
      <c r="G89" s="6">
        <f>F89*E89</f>
        <v>0</v>
      </c>
    </row>
    <row r="90" spans="1:8" s="143" customFormat="1" ht="13.75" customHeight="1" x14ac:dyDescent="0.3">
      <c r="A90" s="40"/>
      <c r="B90" s="170"/>
      <c r="C90" s="161"/>
      <c r="D90" s="145"/>
      <c r="E90" s="131"/>
      <c r="F90" s="5"/>
      <c r="G90" s="6"/>
    </row>
    <row r="91" spans="1:8" s="143" customFormat="1" ht="13.75" customHeight="1" x14ac:dyDescent="0.3">
      <c r="A91" s="40"/>
      <c r="B91" s="170" t="s">
        <v>497</v>
      </c>
      <c r="C91" s="147" t="s">
        <v>498</v>
      </c>
      <c r="D91" s="145"/>
      <c r="E91" s="131"/>
      <c r="F91" s="5"/>
      <c r="G91" s="6"/>
    </row>
    <row r="92" spans="1:8" s="143" customFormat="1" ht="13.75" customHeight="1" x14ac:dyDescent="0.3">
      <c r="A92" s="40"/>
      <c r="B92" s="170" t="s">
        <v>499</v>
      </c>
      <c r="C92" s="161" t="s">
        <v>500</v>
      </c>
      <c r="D92" s="145" t="s">
        <v>22</v>
      </c>
      <c r="E92" s="131">
        <v>2</v>
      </c>
      <c r="F92" s="5"/>
      <c r="G92" s="6">
        <f>F92*E92</f>
        <v>0</v>
      </c>
    </row>
    <row r="93" spans="1:8" s="143" customFormat="1" ht="13.75" customHeight="1" x14ac:dyDescent="0.3">
      <c r="A93" s="40"/>
      <c r="B93" s="170"/>
      <c r="C93" s="161"/>
      <c r="D93" s="145"/>
      <c r="E93" s="131"/>
      <c r="F93" s="5"/>
      <c r="G93" s="6"/>
    </row>
    <row r="94" spans="1:8" s="143" customFormat="1" ht="13.75" customHeight="1" x14ac:dyDescent="0.3">
      <c r="A94" s="40"/>
      <c r="B94" s="170" t="s">
        <v>501</v>
      </c>
      <c r="C94" s="147" t="s">
        <v>502</v>
      </c>
      <c r="D94" s="145"/>
      <c r="E94" s="131"/>
      <c r="F94" s="5"/>
      <c r="G94" s="6"/>
    </row>
    <row r="95" spans="1:8" s="143" customFormat="1" ht="13.75" customHeight="1" x14ac:dyDescent="0.3">
      <c r="A95" s="40"/>
      <c r="B95" s="170" t="s">
        <v>503</v>
      </c>
      <c r="C95" s="161" t="s">
        <v>504</v>
      </c>
      <c r="D95" s="145" t="s">
        <v>22</v>
      </c>
      <c r="E95" s="131">
        <v>2</v>
      </c>
      <c r="F95" s="5"/>
      <c r="G95" s="6">
        <f>F95*E95</f>
        <v>0</v>
      </c>
    </row>
    <row r="96" spans="1:8" s="143" customFormat="1" ht="13.75" customHeight="1" x14ac:dyDescent="0.3">
      <c r="A96" s="40"/>
      <c r="B96" s="170"/>
      <c r="C96" s="161"/>
      <c r="D96" s="145"/>
      <c r="E96" s="131"/>
      <c r="F96" s="5"/>
      <c r="G96" s="6"/>
    </row>
    <row r="97" spans="1:8" s="143" customFormat="1" ht="13.75" customHeight="1" x14ac:dyDescent="0.3">
      <c r="A97" s="40"/>
      <c r="B97" s="170" t="s">
        <v>505</v>
      </c>
      <c r="C97" s="147" t="s">
        <v>506</v>
      </c>
      <c r="D97" s="145"/>
      <c r="E97" s="131"/>
      <c r="F97" s="5"/>
      <c r="G97" s="6"/>
    </row>
    <row r="98" spans="1:8" s="143" customFormat="1" ht="13.75" customHeight="1" x14ac:dyDescent="0.3">
      <c r="A98" s="40"/>
      <c r="B98" s="170" t="s">
        <v>507</v>
      </c>
      <c r="C98" s="161" t="s">
        <v>508</v>
      </c>
      <c r="D98" s="145" t="s">
        <v>22</v>
      </c>
      <c r="E98" s="131">
        <v>2</v>
      </c>
      <c r="F98" s="5"/>
      <c r="G98" s="6">
        <f>F98*E98</f>
        <v>0</v>
      </c>
    </row>
    <row r="99" spans="1:8" s="143" customFormat="1" ht="13.75" customHeight="1" x14ac:dyDescent="0.3">
      <c r="A99" s="40"/>
      <c r="B99" s="170"/>
      <c r="C99" s="161"/>
      <c r="D99" s="145"/>
      <c r="E99" s="131"/>
      <c r="F99" s="5"/>
      <c r="G99" s="6"/>
    </row>
    <row r="100" spans="1:8" s="143" customFormat="1" ht="13.75" customHeight="1" x14ac:dyDescent="0.3">
      <c r="A100" s="40"/>
      <c r="B100" s="170" t="s">
        <v>509</v>
      </c>
      <c r="C100" s="147" t="s">
        <v>510</v>
      </c>
      <c r="D100" s="145"/>
      <c r="E100" s="131"/>
      <c r="F100" s="5"/>
      <c r="G100" s="6"/>
    </row>
    <row r="101" spans="1:8" s="143" customFormat="1" ht="13.75" customHeight="1" x14ac:dyDescent="0.3">
      <c r="A101" s="40"/>
      <c r="B101" s="170" t="s">
        <v>511</v>
      </c>
      <c r="C101" s="161" t="s">
        <v>512</v>
      </c>
      <c r="D101" s="145" t="s">
        <v>364</v>
      </c>
      <c r="E101" s="131">
        <f>SUM(E86:E100)</f>
        <v>12</v>
      </c>
      <c r="F101" s="5"/>
      <c r="G101" s="6">
        <f t="shared" ref="G101:G107" si="4">F101*E101</f>
        <v>0</v>
      </c>
    </row>
    <row r="102" spans="1:8" s="143" customFormat="1" ht="13.75" customHeight="1" x14ac:dyDescent="0.3">
      <c r="A102" s="40"/>
      <c r="B102" s="170" t="s">
        <v>513</v>
      </c>
      <c r="C102" s="161" t="s">
        <v>514</v>
      </c>
      <c r="D102" s="145" t="s">
        <v>364</v>
      </c>
      <c r="E102" s="131">
        <f t="shared" ref="E102:E107" si="5">$E$101</f>
        <v>12</v>
      </c>
      <c r="F102" s="5"/>
      <c r="G102" s="6">
        <f t="shared" si="4"/>
        <v>0</v>
      </c>
    </row>
    <row r="103" spans="1:8" s="143" customFormat="1" ht="13.75" customHeight="1" x14ac:dyDescent="0.3">
      <c r="A103" s="40"/>
      <c r="B103" s="170" t="s">
        <v>515</v>
      </c>
      <c r="C103" s="161" t="s">
        <v>516</v>
      </c>
      <c r="D103" s="145" t="s">
        <v>364</v>
      </c>
      <c r="E103" s="131">
        <f t="shared" si="5"/>
        <v>12</v>
      </c>
      <c r="F103" s="5"/>
      <c r="G103" s="6">
        <f t="shared" si="4"/>
        <v>0</v>
      </c>
    </row>
    <row r="104" spans="1:8" s="143" customFormat="1" ht="13.75" customHeight="1" x14ac:dyDescent="0.3">
      <c r="A104" s="40"/>
      <c r="B104" s="170" t="s">
        <v>517</v>
      </c>
      <c r="C104" s="161" t="s">
        <v>518</v>
      </c>
      <c r="D104" s="145" t="s">
        <v>364</v>
      </c>
      <c r="E104" s="131">
        <f t="shared" si="5"/>
        <v>12</v>
      </c>
      <c r="F104" s="5"/>
      <c r="G104" s="6">
        <f t="shared" si="4"/>
        <v>0</v>
      </c>
    </row>
    <row r="105" spans="1:8" s="143" customFormat="1" ht="13.75" customHeight="1" x14ac:dyDescent="0.3">
      <c r="A105" s="40"/>
      <c r="B105" s="170" t="s">
        <v>519</v>
      </c>
      <c r="C105" s="161" t="s">
        <v>520</v>
      </c>
      <c r="D105" s="145" t="s">
        <v>364</v>
      </c>
      <c r="E105" s="131">
        <f t="shared" si="5"/>
        <v>12</v>
      </c>
      <c r="F105" s="5"/>
      <c r="G105" s="6">
        <f t="shared" si="4"/>
        <v>0</v>
      </c>
    </row>
    <row r="106" spans="1:8" s="143" customFormat="1" ht="13.75" customHeight="1" x14ac:dyDescent="0.3">
      <c r="A106" s="40"/>
      <c r="B106" s="170" t="s">
        <v>521</v>
      </c>
      <c r="C106" s="161" t="s">
        <v>522</v>
      </c>
      <c r="D106" s="145" t="s">
        <v>364</v>
      </c>
      <c r="E106" s="131">
        <f t="shared" si="5"/>
        <v>12</v>
      </c>
      <c r="F106" s="5"/>
      <c r="G106" s="6">
        <f t="shared" si="4"/>
        <v>0</v>
      </c>
    </row>
    <row r="107" spans="1:8" s="143" customFormat="1" ht="13.75" customHeight="1" x14ac:dyDescent="0.3">
      <c r="A107" s="40"/>
      <c r="B107" s="170" t="s">
        <v>523</v>
      </c>
      <c r="C107" s="161" t="s">
        <v>524</v>
      </c>
      <c r="D107" s="145" t="s">
        <v>364</v>
      </c>
      <c r="E107" s="131">
        <f t="shared" si="5"/>
        <v>12</v>
      </c>
      <c r="F107" s="5"/>
      <c r="G107" s="6">
        <f t="shared" si="4"/>
        <v>0</v>
      </c>
    </row>
    <row r="108" spans="1:8" s="143" customFormat="1" ht="13.75" customHeight="1" x14ac:dyDescent="0.3">
      <c r="A108" s="40"/>
      <c r="B108" s="170"/>
      <c r="C108" s="161"/>
      <c r="D108" s="145"/>
      <c r="E108" s="131"/>
      <c r="F108" s="5"/>
      <c r="G108" s="6"/>
    </row>
    <row r="109" spans="1:8" s="143" customFormat="1" x14ac:dyDescent="0.3">
      <c r="A109" s="40"/>
      <c r="B109" s="169" t="s">
        <v>525</v>
      </c>
      <c r="C109" s="144" t="s">
        <v>526</v>
      </c>
      <c r="D109" s="145" t="s">
        <v>19</v>
      </c>
      <c r="E109" s="131" t="s">
        <v>19</v>
      </c>
      <c r="F109" s="5"/>
      <c r="G109" s="6"/>
    </row>
    <row r="110" spans="1:8" s="143" customFormat="1" x14ac:dyDescent="0.3">
      <c r="A110" s="40"/>
      <c r="B110" s="170" t="s">
        <v>527</v>
      </c>
      <c r="C110" s="179" t="s">
        <v>528</v>
      </c>
      <c r="D110" s="145"/>
      <c r="E110" s="131"/>
      <c r="F110" s="5"/>
      <c r="G110" s="6"/>
    </row>
    <row r="111" spans="1:8" s="143" customFormat="1" ht="13.75" customHeight="1" x14ac:dyDescent="0.3">
      <c r="A111" s="40"/>
      <c r="B111" s="170" t="s">
        <v>529</v>
      </c>
      <c r="C111" s="161" t="s">
        <v>530</v>
      </c>
      <c r="D111" s="145" t="s">
        <v>22</v>
      </c>
      <c r="E111" s="131">
        <v>1</v>
      </c>
      <c r="F111" s="5"/>
      <c r="G111" s="6">
        <f t="shared" ref="G111" si="6">F111*E111</f>
        <v>0</v>
      </c>
      <c r="H111" s="151"/>
    </row>
    <row r="112" spans="1:8" s="143" customFormat="1" ht="13.75" customHeight="1" x14ac:dyDescent="0.3">
      <c r="A112" s="40"/>
      <c r="B112" s="170"/>
      <c r="C112" s="161"/>
      <c r="D112" s="145"/>
      <c r="E112" s="131"/>
      <c r="F112" s="5"/>
      <c r="G112" s="6"/>
    </row>
    <row r="113" spans="1:7" s="143" customFormat="1" x14ac:dyDescent="0.3">
      <c r="A113" s="40"/>
      <c r="B113" s="169" t="s">
        <v>531</v>
      </c>
      <c r="C113" s="144" t="s">
        <v>532</v>
      </c>
      <c r="D113" s="145" t="s">
        <v>19</v>
      </c>
      <c r="E113" s="131" t="s">
        <v>19</v>
      </c>
      <c r="F113" s="5"/>
      <c r="G113" s="6"/>
    </row>
    <row r="114" spans="1:7" s="143" customFormat="1" x14ac:dyDescent="0.3">
      <c r="A114" s="40"/>
      <c r="B114" s="170" t="s">
        <v>533</v>
      </c>
      <c r="C114" s="179" t="s">
        <v>534</v>
      </c>
      <c r="D114" s="145"/>
      <c r="E114" s="131"/>
      <c r="F114" s="5"/>
      <c r="G114" s="6"/>
    </row>
    <row r="115" spans="1:7" s="143" customFormat="1" ht="13.75" customHeight="1" x14ac:dyDescent="0.3">
      <c r="A115" s="40"/>
      <c r="B115" s="170" t="s">
        <v>535</v>
      </c>
      <c r="C115" s="147" t="s">
        <v>536</v>
      </c>
      <c r="D115" s="145" t="s">
        <v>19</v>
      </c>
      <c r="E115" s="131" t="s">
        <v>19</v>
      </c>
      <c r="F115" s="5"/>
      <c r="G115" s="6"/>
    </row>
    <row r="116" spans="1:7" s="143" customFormat="1" ht="13.75" customHeight="1" x14ac:dyDescent="0.3">
      <c r="A116" s="40"/>
      <c r="B116" s="170" t="s">
        <v>537</v>
      </c>
      <c r="C116" s="161" t="s">
        <v>538</v>
      </c>
      <c r="D116" s="145" t="s">
        <v>22</v>
      </c>
      <c r="E116" s="131">
        <f>1+1+1</f>
        <v>3</v>
      </c>
      <c r="F116" s="5"/>
      <c r="G116" s="6">
        <f t="shared" ref="G116" si="7">F116*E116</f>
        <v>0</v>
      </c>
    </row>
    <row r="117" spans="1:7" s="143" customFormat="1" ht="13.75" customHeight="1" x14ac:dyDescent="0.3">
      <c r="A117" s="40"/>
      <c r="B117" s="170" t="s">
        <v>539</v>
      </c>
      <c r="C117" s="161" t="s">
        <v>540</v>
      </c>
      <c r="D117" s="145" t="s">
        <v>22</v>
      </c>
      <c r="E117" s="131">
        <f>2+2</f>
        <v>4</v>
      </c>
      <c r="F117" s="5"/>
      <c r="G117" s="6">
        <f t="shared" ref="G117:G120" si="8">F117*E117</f>
        <v>0</v>
      </c>
    </row>
    <row r="118" spans="1:7" s="143" customFormat="1" ht="13.75" customHeight="1" x14ac:dyDescent="0.3">
      <c r="A118" s="40"/>
      <c r="B118" s="170" t="s">
        <v>541</v>
      </c>
      <c r="C118" s="161" t="s">
        <v>542</v>
      </c>
      <c r="D118" s="145" t="s">
        <v>22</v>
      </c>
      <c r="E118" s="131">
        <f>2+2</f>
        <v>4</v>
      </c>
      <c r="F118" s="5"/>
      <c r="G118" s="6">
        <f t="shared" si="8"/>
        <v>0</v>
      </c>
    </row>
    <row r="119" spans="1:7" s="143" customFormat="1" ht="13.75" customHeight="1" x14ac:dyDescent="0.3">
      <c r="A119" s="40"/>
      <c r="B119" s="170" t="s">
        <v>543</v>
      </c>
      <c r="C119" s="161" t="s">
        <v>544</v>
      </c>
      <c r="D119" s="145" t="s">
        <v>22</v>
      </c>
      <c r="E119" s="131">
        <f>2</f>
        <v>2</v>
      </c>
      <c r="F119" s="5"/>
      <c r="G119" s="6">
        <f t="shared" si="8"/>
        <v>0</v>
      </c>
    </row>
    <row r="120" spans="1:7" s="143" customFormat="1" ht="13.75" customHeight="1" x14ac:dyDescent="0.3">
      <c r="A120" s="40"/>
      <c r="B120" s="170" t="s">
        <v>545</v>
      </c>
      <c r="C120" s="161" t="s">
        <v>546</v>
      </c>
      <c r="D120" s="145" t="s">
        <v>22</v>
      </c>
      <c r="E120" s="131">
        <f>2+2</f>
        <v>4</v>
      </c>
      <c r="F120" s="5"/>
      <c r="G120" s="6">
        <f t="shared" si="8"/>
        <v>0</v>
      </c>
    </row>
    <row r="121" spans="1:7" s="143" customFormat="1" ht="13.75" customHeight="1" x14ac:dyDescent="0.3">
      <c r="A121" s="40"/>
      <c r="B121" s="170"/>
      <c r="C121" s="161"/>
      <c r="D121" s="145"/>
      <c r="E121" s="131"/>
      <c r="F121" s="5"/>
      <c r="G121" s="6"/>
    </row>
    <row r="122" spans="1:7" s="143" customFormat="1" ht="13.75" customHeight="1" x14ac:dyDescent="0.3">
      <c r="A122" s="40"/>
      <c r="B122" s="185" t="s">
        <v>547</v>
      </c>
      <c r="C122" s="186" t="s">
        <v>548</v>
      </c>
      <c r="D122" s="145"/>
      <c r="E122" s="131"/>
      <c r="F122" s="5"/>
      <c r="G122" s="6"/>
    </row>
    <row r="123" spans="1:7" s="143" customFormat="1" ht="13.75" customHeight="1" x14ac:dyDescent="0.3">
      <c r="A123" s="40"/>
      <c r="B123" s="170" t="s">
        <v>549</v>
      </c>
      <c r="C123" s="161" t="s">
        <v>550</v>
      </c>
      <c r="D123" s="145" t="s">
        <v>22</v>
      </c>
      <c r="E123" s="131">
        <v>2</v>
      </c>
      <c r="F123" s="5"/>
      <c r="G123" s="6">
        <f t="shared" ref="G123:G124" si="9">F123*E123</f>
        <v>0</v>
      </c>
    </row>
    <row r="124" spans="1:7" s="143" customFormat="1" ht="13.75" customHeight="1" x14ac:dyDescent="0.3">
      <c r="A124" s="40"/>
      <c r="B124" s="170" t="s">
        <v>551</v>
      </c>
      <c r="C124" s="161" t="s">
        <v>552</v>
      </c>
      <c r="D124" s="145" t="s">
        <v>22</v>
      </c>
      <c r="E124" s="131">
        <v>2</v>
      </c>
      <c r="F124" s="5"/>
      <c r="G124" s="6">
        <f t="shared" si="9"/>
        <v>0</v>
      </c>
    </row>
    <row r="125" spans="1:7" s="143" customFormat="1" ht="13.75" customHeight="1" x14ac:dyDescent="0.3">
      <c r="A125" s="40"/>
      <c r="B125" s="170" t="s">
        <v>553</v>
      </c>
      <c r="C125" s="161" t="s">
        <v>554</v>
      </c>
      <c r="D125" s="145" t="s">
        <v>22</v>
      </c>
      <c r="E125" s="131">
        <v>2</v>
      </c>
      <c r="F125" s="5"/>
      <c r="G125" s="6">
        <f t="shared" ref="G125:G126" si="10">F125*E125</f>
        <v>0</v>
      </c>
    </row>
    <row r="126" spans="1:7" s="143" customFormat="1" ht="13.75" customHeight="1" x14ac:dyDescent="0.3">
      <c r="A126" s="40"/>
      <c r="B126" s="170" t="s">
        <v>555</v>
      </c>
      <c r="C126" s="187" t="s">
        <v>556</v>
      </c>
      <c r="D126" s="145" t="s">
        <v>22</v>
      </c>
      <c r="E126" s="131">
        <f>4+2</f>
        <v>6</v>
      </c>
      <c r="F126" s="5"/>
      <c r="G126" s="6">
        <f t="shared" si="10"/>
        <v>0</v>
      </c>
    </row>
    <row r="127" spans="1:7" s="143" customFormat="1" ht="13.75" customHeight="1" x14ac:dyDescent="0.3">
      <c r="A127" s="40"/>
      <c r="B127" s="172"/>
      <c r="C127" s="164"/>
      <c r="D127" s="145"/>
      <c r="E127" s="4"/>
      <c r="F127" s="5"/>
      <c r="G127" s="6"/>
    </row>
    <row r="128" spans="1:7" s="143" customFormat="1" ht="13.75" customHeight="1" x14ac:dyDescent="0.3">
      <c r="A128" s="40"/>
      <c r="B128" s="172" t="s">
        <v>557</v>
      </c>
      <c r="C128" s="186" t="s">
        <v>558</v>
      </c>
      <c r="D128" s="145"/>
      <c r="E128" s="4"/>
      <c r="F128" s="5"/>
      <c r="G128" s="6"/>
    </row>
    <row r="129" spans="1:7" s="143" customFormat="1" ht="13.75" customHeight="1" x14ac:dyDescent="0.3">
      <c r="A129" s="40"/>
      <c r="B129" s="172" t="s">
        <v>559</v>
      </c>
      <c r="C129" s="179" t="s">
        <v>560</v>
      </c>
      <c r="D129" s="145"/>
      <c r="E129" s="4"/>
      <c r="F129" s="5"/>
      <c r="G129" s="6"/>
    </row>
    <row r="130" spans="1:7" s="143" customFormat="1" ht="13.75" customHeight="1" x14ac:dyDescent="0.3">
      <c r="A130" s="40"/>
      <c r="B130" s="172"/>
      <c r="C130" s="179" t="s">
        <v>561</v>
      </c>
      <c r="D130" s="145"/>
      <c r="E130" s="4"/>
      <c r="F130" s="5"/>
      <c r="G130" s="6"/>
    </row>
    <row r="131" spans="1:7" s="143" customFormat="1" ht="13.75" customHeight="1" x14ac:dyDescent="0.3">
      <c r="A131" s="40"/>
      <c r="B131" s="172" t="s">
        <v>562</v>
      </c>
      <c r="C131" s="161" t="s">
        <v>563</v>
      </c>
      <c r="D131" s="145" t="s">
        <v>22</v>
      </c>
      <c r="E131" s="4">
        <v>2</v>
      </c>
      <c r="F131" s="5"/>
      <c r="G131" s="6">
        <f t="shared" ref="G131:G133" si="11">F131*E131</f>
        <v>0</v>
      </c>
    </row>
    <row r="132" spans="1:7" s="143" customFormat="1" ht="13.75" customHeight="1" x14ac:dyDescent="0.3">
      <c r="A132" s="40"/>
      <c r="B132" s="172" t="s">
        <v>564</v>
      </c>
      <c r="C132" s="161" t="s">
        <v>565</v>
      </c>
      <c r="D132" s="145" t="s">
        <v>22</v>
      </c>
      <c r="E132" s="4">
        <v>1</v>
      </c>
      <c r="F132" s="5"/>
      <c r="G132" s="6">
        <f t="shared" si="11"/>
        <v>0</v>
      </c>
    </row>
    <row r="133" spans="1:7" s="143" customFormat="1" ht="13.75" customHeight="1" x14ac:dyDescent="0.3">
      <c r="A133" s="40"/>
      <c r="B133" s="172" t="s">
        <v>566</v>
      </c>
      <c r="C133" s="161" t="s">
        <v>567</v>
      </c>
      <c r="D133" s="145" t="s">
        <v>22</v>
      </c>
      <c r="E133" s="4">
        <v>1</v>
      </c>
      <c r="F133" s="5"/>
      <c r="G133" s="6">
        <f t="shared" si="11"/>
        <v>0</v>
      </c>
    </row>
    <row r="134" spans="1:7" s="143" customFormat="1" ht="13.75" customHeight="1" x14ac:dyDescent="0.3">
      <c r="A134" s="40"/>
      <c r="B134" s="172"/>
      <c r="C134" s="161"/>
      <c r="D134" s="145"/>
      <c r="E134" s="4"/>
      <c r="F134" s="5"/>
      <c r="G134" s="6"/>
    </row>
    <row r="135" spans="1:7" s="143" customFormat="1" ht="13.75" customHeight="1" x14ac:dyDescent="0.3">
      <c r="A135" s="40"/>
      <c r="B135" s="172" t="s">
        <v>568</v>
      </c>
      <c r="C135" s="186" t="s">
        <v>569</v>
      </c>
      <c r="D135" s="145"/>
      <c r="E135" s="4"/>
      <c r="F135" s="5"/>
      <c r="G135" s="6"/>
    </row>
    <row r="136" spans="1:7" s="143" customFormat="1" ht="13.75" customHeight="1" x14ac:dyDescent="0.3">
      <c r="A136" s="40"/>
      <c r="B136" s="172" t="s">
        <v>570</v>
      </c>
      <c r="C136" s="161" t="s">
        <v>571</v>
      </c>
      <c r="D136" s="145" t="s">
        <v>22</v>
      </c>
      <c r="E136" s="4">
        <v>6</v>
      </c>
      <c r="F136" s="5"/>
      <c r="G136" s="6">
        <f t="shared" ref="G136:G137" si="12">F136*E136</f>
        <v>0</v>
      </c>
    </row>
    <row r="137" spans="1:7" s="143" customFormat="1" ht="13.75" customHeight="1" x14ac:dyDescent="0.3">
      <c r="A137" s="40"/>
      <c r="B137" s="172" t="s">
        <v>572</v>
      </c>
      <c r="C137" s="161" t="s">
        <v>573</v>
      </c>
      <c r="D137" s="145" t="s">
        <v>22</v>
      </c>
      <c r="E137" s="4">
        <v>1</v>
      </c>
      <c r="F137" s="5"/>
      <c r="G137" s="6">
        <f t="shared" si="12"/>
        <v>0</v>
      </c>
    </row>
    <row r="138" spans="1:7" s="143" customFormat="1" ht="13.75" customHeight="1" x14ac:dyDescent="0.3">
      <c r="A138" s="40"/>
      <c r="B138" s="172"/>
      <c r="C138" s="161"/>
      <c r="D138" s="145"/>
      <c r="E138" s="4"/>
      <c r="F138" s="5"/>
      <c r="G138" s="6"/>
    </row>
    <row r="139" spans="1:7" s="143" customFormat="1" ht="13.75" customHeight="1" x14ac:dyDescent="0.3">
      <c r="A139" s="40"/>
      <c r="B139" s="188"/>
      <c r="C139" s="189"/>
      <c r="D139" s="188"/>
      <c r="E139" s="189"/>
      <c r="F139" s="189"/>
      <c r="G139" s="190"/>
    </row>
    <row r="140" spans="1:7" s="143" customFormat="1" ht="13.75" customHeight="1" x14ac:dyDescent="0.3">
      <c r="A140" s="40"/>
      <c r="B140" s="191"/>
      <c r="C140" s="192"/>
      <c r="D140" s="191"/>
      <c r="E140" s="192"/>
      <c r="F140" s="192"/>
      <c r="G140" s="219">
        <f>SUM(G7:G138)</f>
        <v>0</v>
      </c>
    </row>
    <row r="141" spans="1:7" s="143" customFormat="1" ht="13.75" customHeight="1" x14ac:dyDescent="0.3">
      <c r="A141" s="40"/>
      <c r="B141" s="191"/>
      <c r="C141" s="192"/>
      <c r="D141" s="191"/>
      <c r="E141" s="192"/>
      <c r="F141" s="192"/>
      <c r="G141" s="192"/>
    </row>
    <row r="142" spans="1:7" s="143" customFormat="1" ht="13.75" customHeight="1" x14ac:dyDescent="0.3">
      <c r="A142" s="40"/>
      <c r="B142" s="191"/>
      <c r="C142" s="192"/>
      <c r="D142" s="192"/>
      <c r="E142" s="192"/>
      <c r="F142" s="192"/>
      <c r="G142" s="192"/>
    </row>
    <row r="143" spans="1:7" s="194" customFormat="1" ht="15.75" customHeight="1" x14ac:dyDescent="0.3">
      <c r="A143" s="40"/>
      <c r="B143" s="191"/>
      <c r="C143" s="192"/>
      <c r="D143" s="192"/>
      <c r="E143" s="192"/>
      <c r="F143" s="192"/>
      <c r="G143" s="192"/>
    </row>
    <row r="144" spans="1:7" x14ac:dyDescent="0.3">
      <c r="D144" s="192"/>
    </row>
    <row r="145" spans="4:4" x14ac:dyDescent="0.3">
      <c r="D145" s="192"/>
    </row>
    <row r="146" spans="4:4" x14ac:dyDescent="0.3">
      <c r="D146" s="192"/>
    </row>
    <row r="147" spans="4:4" x14ac:dyDescent="0.3">
      <c r="D147" s="192"/>
    </row>
    <row r="148" spans="4:4" x14ac:dyDescent="0.3">
      <c r="D148" s="192"/>
    </row>
    <row r="149" spans="4:4" x14ac:dyDescent="0.3">
      <c r="D149" s="192"/>
    </row>
    <row r="150" spans="4:4" x14ac:dyDescent="0.3">
      <c r="D150" s="192"/>
    </row>
    <row r="151" spans="4:4" x14ac:dyDescent="0.3">
      <c r="D151" s="192"/>
    </row>
    <row r="152" spans="4:4" x14ac:dyDescent="0.3">
      <c r="D152" s="192"/>
    </row>
    <row r="153" spans="4:4" x14ac:dyDescent="0.3">
      <c r="D153" s="192"/>
    </row>
    <row r="154" spans="4:4" x14ac:dyDescent="0.3">
      <c r="D154" s="192"/>
    </row>
  </sheetData>
  <mergeCells count="3">
    <mergeCell ref="C1:G1"/>
    <mergeCell ref="C2:G2"/>
    <mergeCell ref="C3:G3"/>
  </mergeCells>
  <phoneticPr fontId="40" type="noConversion"/>
  <pageMargins left="0.7" right="0.7" top="0.75" bottom="0.75" header="0.3" footer="0.3"/>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A00F-50C1-4B0F-97DD-093897C167E8}">
  <dimension ref="A1:I48"/>
  <sheetViews>
    <sheetView zoomScale="106" zoomScaleNormal="106" zoomScaleSheetLayoutView="100" workbookViewId="0">
      <selection activeCell="B1" sqref="B1"/>
    </sheetView>
  </sheetViews>
  <sheetFormatPr defaultColWidth="9.1796875" defaultRowHeight="14" x14ac:dyDescent="0.3"/>
  <cols>
    <col min="1" max="1" width="3.54296875" style="40" customWidth="1"/>
    <col min="2" max="2" width="14.453125" style="167" customWidth="1"/>
    <col min="3" max="3" width="72.453125" style="124" customWidth="1"/>
    <col min="4" max="4" width="6.453125" style="168" customWidth="1"/>
    <col min="5" max="5" width="8.81640625" style="124" bestFit="1" customWidth="1"/>
    <col min="6" max="6" width="13.1796875" style="124" customWidth="1"/>
    <col min="7" max="7" width="23.1796875" style="124" customWidth="1"/>
    <col min="8" max="8" width="11" style="124" bestFit="1" customWidth="1"/>
    <col min="9" max="9" width="15.54296875" style="124" bestFit="1" customWidth="1"/>
    <col min="10" max="16384" width="9.1796875" style="124"/>
  </cols>
  <sheetData>
    <row r="1" spans="1:7" s="23" customFormat="1" ht="50" customHeight="1" x14ac:dyDescent="0.25">
      <c r="B1" s="220" t="s">
        <v>679</v>
      </c>
      <c r="C1" s="93" t="s">
        <v>666</v>
      </c>
      <c r="D1" s="93"/>
      <c r="E1" s="93"/>
      <c r="F1" s="93"/>
      <c r="G1" s="94"/>
    </row>
    <row r="2" spans="1:7" s="23" customFormat="1" ht="26" customHeight="1" x14ac:dyDescent="0.25">
      <c r="B2" s="221" t="s">
        <v>675</v>
      </c>
      <c r="C2" s="95" t="s">
        <v>674</v>
      </c>
      <c r="D2" s="95"/>
      <c r="E2" s="95"/>
      <c r="F2" s="95"/>
      <c r="G2" s="96"/>
    </row>
    <row r="3" spans="1:7" s="23" customFormat="1" ht="22.5" customHeight="1" thickBot="1" x14ac:dyDescent="0.3">
      <c r="B3" s="222" t="s">
        <v>11</v>
      </c>
      <c r="C3" s="97" t="s">
        <v>9</v>
      </c>
      <c r="D3" s="97"/>
      <c r="E3" s="97"/>
      <c r="F3" s="97"/>
      <c r="G3" s="98"/>
    </row>
    <row r="4" spans="1:7" s="23" customFormat="1" x14ac:dyDescent="0.25">
      <c r="A4" s="24"/>
      <c r="B4" s="25"/>
      <c r="C4" s="25"/>
      <c r="D4" s="26"/>
      <c r="E4" s="27"/>
      <c r="F4" s="28"/>
      <c r="G4" s="29"/>
    </row>
    <row r="5" spans="1:7" s="23" customFormat="1" x14ac:dyDescent="0.25">
      <c r="A5" s="27"/>
      <c r="B5" s="25"/>
      <c r="C5" s="25"/>
      <c r="E5" s="27"/>
      <c r="F5" s="30"/>
      <c r="G5" s="29"/>
    </row>
    <row r="6" spans="1:7" s="41" customFormat="1" ht="20" customHeight="1" x14ac:dyDescent="0.25">
      <c r="B6" s="129" t="s">
        <v>12</v>
      </c>
      <c r="C6" s="129" t="s">
        <v>13</v>
      </c>
      <c r="D6" s="129" t="s">
        <v>14</v>
      </c>
      <c r="E6" s="129" t="s">
        <v>15</v>
      </c>
      <c r="F6" s="129" t="s">
        <v>16</v>
      </c>
      <c r="G6" s="129" t="s">
        <v>17</v>
      </c>
    </row>
    <row r="7" spans="1:7" s="143" customFormat="1" ht="13.75" customHeight="1" x14ac:dyDescent="0.3">
      <c r="A7" s="43"/>
      <c r="B7" s="169" t="s">
        <v>135</v>
      </c>
      <c r="C7" s="144" t="s">
        <v>574</v>
      </c>
      <c r="D7" s="145" t="s">
        <v>19</v>
      </c>
      <c r="E7" s="131"/>
      <c r="F7" s="5"/>
      <c r="G7" s="6"/>
    </row>
    <row r="8" spans="1:7" s="143" customFormat="1" ht="13.75" customHeight="1" x14ac:dyDescent="0.3">
      <c r="A8" s="43"/>
      <c r="B8" s="170" t="s">
        <v>136</v>
      </c>
      <c r="C8" s="147" t="s">
        <v>575</v>
      </c>
      <c r="D8" s="145" t="s">
        <v>19</v>
      </c>
      <c r="E8" s="131"/>
      <c r="F8" s="5"/>
      <c r="G8" s="6"/>
    </row>
    <row r="9" spans="1:7" s="143" customFormat="1" ht="13.75" customHeight="1" x14ac:dyDescent="0.3">
      <c r="A9" s="50"/>
      <c r="B9" s="170" t="s">
        <v>138</v>
      </c>
      <c r="C9" s="153" t="s">
        <v>576</v>
      </c>
      <c r="D9" s="145" t="s">
        <v>22</v>
      </c>
      <c r="E9" s="131">
        <f>1+1+1</f>
        <v>3</v>
      </c>
      <c r="F9" s="5"/>
      <c r="G9" s="6">
        <f t="shared" ref="G9" si="0">F9*E9</f>
        <v>0</v>
      </c>
    </row>
    <row r="10" spans="1:7" s="143" customFormat="1" ht="13.75" customHeight="1" x14ac:dyDescent="0.3">
      <c r="A10" s="50"/>
      <c r="B10" s="170" t="s">
        <v>153</v>
      </c>
      <c r="C10" s="153" t="s">
        <v>577</v>
      </c>
      <c r="D10" s="145" t="s">
        <v>22</v>
      </c>
      <c r="E10" s="131">
        <f>2+2</f>
        <v>4</v>
      </c>
      <c r="F10" s="5"/>
      <c r="G10" s="6">
        <f>F10*E10</f>
        <v>0</v>
      </c>
    </row>
    <row r="11" spans="1:7" s="143" customFormat="1" ht="13.75" customHeight="1" x14ac:dyDescent="0.3">
      <c r="A11" s="50"/>
      <c r="B11" s="170" t="s">
        <v>162</v>
      </c>
      <c r="C11" s="153" t="s">
        <v>578</v>
      </c>
      <c r="D11" s="145" t="s">
        <v>22</v>
      </c>
      <c r="E11" s="131">
        <f>2+2</f>
        <v>4</v>
      </c>
      <c r="F11" s="5"/>
      <c r="G11" s="6">
        <f t="shared" ref="G11:G13" si="1">F11*E11</f>
        <v>0</v>
      </c>
    </row>
    <row r="12" spans="1:7" s="143" customFormat="1" ht="13.75" customHeight="1" x14ac:dyDescent="0.3">
      <c r="A12" s="50"/>
      <c r="B12" s="170" t="s">
        <v>579</v>
      </c>
      <c r="C12" s="153" t="s">
        <v>580</v>
      </c>
      <c r="D12" s="145" t="s">
        <v>22</v>
      </c>
      <c r="E12" s="131">
        <f>2</f>
        <v>2</v>
      </c>
      <c r="F12" s="5"/>
      <c r="G12" s="6">
        <f t="shared" si="1"/>
        <v>0</v>
      </c>
    </row>
    <row r="13" spans="1:7" s="143" customFormat="1" ht="13.75" customHeight="1" x14ac:dyDescent="0.3">
      <c r="A13" s="50"/>
      <c r="B13" s="170" t="s">
        <v>581</v>
      </c>
      <c r="C13" s="153" t="s">
        <v>582</v>
      </c>
      <c r="D13" s="145" t="s">
        <v>22</v>
      </c>
      <c r="E13" s="131">
        <f>2+2</f>
        <v>4</v>
      </c>
      <c r="F13" s="5"/>
      <c r="G13" s="6">
        <f t="shared" si="1"/>
        <v>0</v>
      </c>
    </row>
    <row r="14" spans="1:7" s="143" customFormat="1" ht="14.5" x14ac:dyDescent="0.3">
      <c r="A14" s="50"/>
      <c r="B14" s="170"/>
      <c r="C14" s="153"/>
      <c r="D14" s="145"/>
      <c r="E14" s="131"/>
      <c r="F14" s="5"/>
      <c r="G14" s="6"/>
    </row>
    <row r="15" spans="1:7" s="143" customFormat="1" ht="13.75" customHeight="1" x14ac:dyDescent="0.3">
      <c r="A15" s="50"/>
      <c r="B15" s="170"/>
      <c r="C15" s="153"/>
      <c r="D15" s="145"/>
      <c r="E15" s="131"/>
      <c r="F15" s="5"/>
      <c r="G15" s="6"/>
    </row>
    <row r="16" spans="1:7" s="143" customFormat="1" ht="13.75" customHeight="1" x14ac:dyDescent="0.3">
      <c r="A16" s="50"/>
      <c r="B16" s="7"/>
      <c r="C16" s="153"/>
      <c r="D16" s="145"/>
      <c r="E16" s="131"/>
      <c r="F16" s="5"/>
      <c r="G16" s="6"/>
    </row>
    <row r="17" spans="1:9" s="143" customFormat="1" ht="14.5" x14ac:dyDescent="0.3">
      <c r="A17" s="50"/>
      <c r="B17" s="7"/>
      <c r="C17" s="153"/>
      <c r="D17" s="145"/>
      <c r="E17" s="131"/>
      <c r="F17" s="5"/>
      <c r="G17" s="6"/>
    </row>
    <row r="18" spans="1:9" s="143" customFormat="1" ht="13.75" customHeight="1" x14ac:dyDescent="0.3">
      <c r="A18" s="50"/>
      <c r="B18" s="7"/>
      <c r="C18" s="153"/>
      <c r="D18" s="145"/>
      <c r="E18" s="131"/>
      <c r="F18" s="5"/>
      <c r="G18" s="6"/>
    </row>
    <row r="19" spans="1:9" s="143" customFormat="1" ht="13.75" customHeight="1" x14ac:dyDescent="0.3">
      <c r="A19" s="50"/>
      <c r="B19" s="7"/>
      <c r="C19" s="153"/>
      <c r="D19" s="145"/>
      <c r="E19" s="131"/>
      <c r="F19" s="5"/>
      <c r="G19" s="6"/>
    </row>
    <row r="20" spans="1:9" s="143" customFormat="1" ht="13.75" customHeight="1" x14ac:dyDescent="0.3">
      <c r="A20" s="50"/>
      <c r="B20" s="7"/>
      <c r="C20" s="153"/>
      <c r="D20" s="145"/>
      <c r="E20" s="131"/>
      <c r="F20" s="5"/>
      <c r="G20" s="6"/>
    </row>
    <row r="21" spans="1:9" s="143" customFormat="1" ht="13.75" customHeight="1" x14ac:dyDescent="0.3">
      <c r="A21" s="50"/>
      <c r="B21" s="7"/>
      <c r="C21" s="153"/>
      <c r="D21" s="145"/>
      <c r="E21" s="131"/>
      <c r="F21" s="5"/>
      <c r="G21" s="6"/>
    </row>
    <row r="22" spans="1:9" s="143" customFormat="1" ht="13.75" customHeight="1" x14ac:dyDescent="0.3">
      <c r="A22" s="50"/>
      <c r="B22" s="7"/>
      <c r="C22" s="153"/>
      <c r="D22" s="145"/>
      <c r="E22" s="131"/>
      <c r="F22" s="5"/>
      <c r="G22" s="6"/>
    </row>
    <row r="23" spans="1:9" s="143" customFormat="1" ht="13.75" customHeight="1" x14ac:dyDescent="0.3">
      <c r="A23" s="50"/>
      <c r="B23" s="7"/>
      <c r="C23" s="153"/>
      <c r="D23" s="145"/>
      <c r="E23" s="131"/>
      <c r="F23" s="5"/>
      <c r="G23" s="6"/>
    </row>
    <row r="24" spans="1:9" s="143" customFormat="1" ht="13.75" customHeight="1" x14ac:dyDescent="0.3">
      <c r="A24" s="50"/>
      <c r="B24" s="7"/>
      <c r="C24" s="153"/>
      <c r="D24" s="145"/>
      <c r="E24" s="131"/>
      <c r="F24" s="5"/>
      <c r="G24" s="6"/>
    </row>
    <row r="25" spans="1:9" s="143" customFormat="1" ht="13.75" customHeight="1" x14ac:dyDescent="0.3">
      <c r="A25" s="50"/>
      <c r="B25" s="7"/>
      <c r="C25" s="153"/>
      <c r="D25" s="145"/>
      <c r="E25" s="131"/>
      <c r="F25" s="5"/>
      <c r="G25" s="6"/>
    </row>
    <row r="26" spans="1:9" s="143" customFormat="1" ht="13.75" customHeight="1" x14ac:dyDescent="0.3">
      <c r="A26" s="50"/>
      <c r="B26" s="7"/>
      <c r="C26" s="153"/>
      <c r="D26" s="145"/>
      <c r="E26" s="131"/>
      <c r="F26" s="5"/>
      <c r="G26" s="6"/>
    </row>
    <row r="27" spans="1:9" s="143" customFormat="1" ht="13.75" customHeight="1" x14ac:dyDescent="0.3">
      <c r="A27" s="50"/>
      <c r="B27" s="7"/>
      <c r="C27" s="153"/>
      <c r="D27" s="145"/>
      <c r="E27" s="131"/>
      <c r="F27" s="5"/>
      <c r="G27" s="6"/>
    </row>
    <row r="28" spans="1:9" s="143" customFormat="1" ht="13.75" customHeight="1" x14ac:dyDescent="0.3">
      <c r="A28" s="50"/>
      <c r="B28" s="7"/>
      <c r="C28" s="153"/>
      <c r="D28" s="145"/>
      <c r="E28" s="131"/>
      <c r="F28" s="5"/>
      <c r="G28" s="6"/>
    </row>
    <row r="29" spans="1:9" s="143" customFormat="1" ht="13.75" customHeight="1" x14ac:dyDescent="0.3">
      <c r="A29" s="50"/>
      <c r="B29" s="7"/>
      <c r="C29" s="153"/>
      <c r="D29" s="145"/>
      <c r="E29" s="131"/>
      <c r="F29" s="5"/>
      <c r="G29" s="6"/>
    </row>
    <row r="30" spans="1:9" s="143" customFormat="1" ht="13.75" customHeight="1" x14ac:dyDescent="0.3">
      <c r="A30" s="50"/>
      <c r="B30" s="163"/>
      <c r="C30" s="164"/>
      <c r="D30" s="145"/>
      <c r="E30" s="4"/>
      <c r="F30" s="5"/>
      <c r="G30" s="6"/>
    </row>
    <row r="31" spans="1:9" s="143" customFormat="1" ht="13.75" customHeight="1" x14ac:dyDescent="0.3">
      <c r="A31" s="50"/>
      <c r="B31" s="163"/>
      <c r="C31" s="164" t="s">
        <v>19</v>
      </c>
      <c r="D31" s="145" t="s">
        <v>19</v>
      </c>
      <c r="E31" s="4"/>
      <c r="F31" s="5"/>
      <c r="G31" s="6"/>
    </row>
    <row r="32" spans="1:9" s="113" customFormat="1" ht="15.75" customHeight="1" x14ac:dyDescent="0.25">
      <c r="A32" s="50"/>
      <c r="B32" s="165"/>
      <c r="C32" s="123"/>
      <c r="D32" s="166"/>
      <c r="E32" s="123"/>
      <c r="F32" s="123"/>
      <c r="G32" s="219">
        <f>SUM(G7:G31)</f>
        <v>0</v>
      </c>
      <c r="I32" s="195"/>
    </row>
    <row r="33" spans="1:7" ht="14.5" x14ac:dyDescent="0.25">
      <c r="A33" s="50"/>
      <c r="G33" s="125"/>
    </row>
    <row r="34" spans="1:7" ht="14.5" x14ac:dyDescent="0.25">
      <c r="A34" s="50"/>
    </row>
    <row r="35" spans="1:7" ht="14.5" x14ac:dyDescent="0.25">
      <c r="A35" s="50"/>
    </row>
    <row r="36" spans="1:7" ht="14.5" x14ac:dyDescent="0.25">
      <c r="A36" s="50"/>
      <c r="D36" s="124"/>
    </row>
    <row r="37" spans="1:7" ht="14.5" x14ac:dyDescent="0.25">
      <c r="A37" s="50"/>
      <c r="D37" s="124"/>
    </row>
    <row r="38" spans="1:7" ht="14.5" x14ac:dyDescent="0.25">
      <c r="A38" s="50"/>
      <c r="D38" s="124"/>
    </row>
    <row r="39" spans="1:7" ht="14.5" x14ac:dyDescent="0.25">
      <c r="A39" s="50"/>
      <c r="D39" s="124"/>
    </row>
    <row r="40" spans="1:7" ht="14.5" x14ac:dyDescent="0.25">
      <c r="A40" s="50"/>
      <c r="D40" s="124"/>
    </row>
    <row r="41" spans="1:7" ht="14.5" x14ac:dyDescent="0.25">
      <c r="A41" s="50"/>
      <c r="D41" s="124"/>
    </row>
    <row r="42" spans="1:7" ht="14.5" x14ac:dyDescent="0.25">
      <c r="A42" s="50"/>
      <c r="D42" s="124"/>
    </row>
    <row r="43" spans="1:7" ht="14.5" x14ac:dyDescent="0.25">
      <c r="A43" s="50"/>
      <c r="D43" s="124"/>
    </row>
    <row r="44" spans="1:7" x14ac:dyDescent="0.3">
      <c r="A44" s="63"/>
      <c r="D44" s="124"/>
    </row>
    <row r="45" spans="1:7" x14ac:dyDescent="0.3">
      <c r="D45" s="124"/>
    </row>
    <row r="46" spans="1:7" x14ac:dyDescent="0.3">
      <c r="D46" s="124"/>
    </row>
    <row r="47" spans="1:7" x14ac:dyDescent="0.3">
      <c r="D47" s="124"/>
    </row>
    <row r="48" spans="1:7" x14ac:dyDescent="0.3">
      <c r="D48" s="124"/>
    </row>
  </sheetData>
  <mergeCells count="3">
    <mergeCell ref="C1:G1"/>
    <mergeCell ref="C2:G2"/>
    <mergeCell ref="C3:G3"/>
  </mergeCells>
  <phoneticPr fontId="40" type="noConversion"/>
  <pageMargins left="0.7" right="0.7" top="0.75" bottom="0.75" header="0.3" footer="0.3"/>
  <pageSetup paperSize="9"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1FAC-FC5D-422B-B0A8-D500530503AB}">
  <dimension ref="A1:G138"/>
  <sheetViews>
    <sheetView zoomScaleNormal="100" zoomScaleSheetLayoutView="100" workbookViewId="0">
      <selection activeCell="B1" sqref="B1"/>
    </sheetView>
  </sheetViews>
  <sheetFormatPr defaultColWidth="9.1796875" defaultRowHeight="14" x14ac:dyDescent="0.3"/>
  <cols>
    <col min="1" max="1" width="3.54296875" style="40" customWidth="1"/>
    <col min="2" max="2" width="16.36328125" style="205" customWidth="1"/>
    <col min="3" max="3" width="72.54296875" style="205" bestFit="1" customWidth="1"/>
    <col min="4" max="4" width="4.81640625" style="205" bestFit="1" customWidth="1"/>
    <col min="5" max="5" width="8.81640625" style="205" bestFit="1" customWidth="1"/>
    <col min="6" max="6" width="13.1796875" style="205" bestFit="1" customWidth="1"/>
    <col min="7" max="7" width="16.26953125" style="214" customWidth="1"/>
    <col min="8" max="16384" width="9.1796875" style="205"/>
  </cols>
  <sheetData>
    <row r="1" spans="1:7" s="23" customFormat="1" ht="50" customHeight="1" x14ac:dyDescent="0.25">
      <c r="B1" s="220" t="s">
        <v>679</v>
      </c>
      <c r="C1" s="93" t="s">
        <v>666</v>
      </c>
      <c r="D1" s="93"/>
      <c r="E1" s="93"/>
      <c r="F1" s="93"/>
      <c r="G1" s="94"/>
    </row>
    <row r="2" spans="1:7" s="23" customFormat="1" ht="26" customHeight="1" x14ac:dyDescent="0.25">
      <c r="B2" s="221" t="s">
        <v>675</v>
      </c>
      <c r="C2" s="95" t="s">
        <v>674</v>
      </c>
      <c r="D2" s="95"/>
      <c r="E2" s="95"/>
      <c r="F2" s="95"/>
      <c r="G2" s="96"/>
    </row>
    <row r="3" spans="1:7" s="23" customFormat="1" ht="22.5" customHeight="1" thickBot="1" x14ac:dyDescent="0.3">
      <c r="B3" s="222" t="s">
        <v>11</v>
      </c>
      <c r="C3" s="97" t="s">
        <v>10</v>
      </c>
      <c r="D3" s="97"/>
      <c r="E3" s="97"/>
      <c r="F3" s="97"/>
      <c r="G3" s="98"/>
    </row>
    <row r="4" spans="1:7" s="23" customFormat="1" x14ac:dyDescent="0.25">
      <c r="A4" s="24"/>
      <c r="B4" s="25"/>
      <c r="C4" s="25"/>
      <c r="D4" s="26"/>
      <c r="E4" s="27"/>
      <c r="F4" s="28"/>
      <c r="G4" s="29"/>
    </row>
    <row r="5" spans="1:7" s="23" customFormat="1" x14ac:dyDescent="0.25">
      <c r="A5" s="27"/>
      <c r="B5" s="25"/>
      <c r="C5" s="25"/>
      <c r="E5" s="27"/>
      <c r="F5" s="30"/>
      <c r="G5" s="29"/>
    </row>
    <row r="6" spans="1:7" s="50" customFormat="1" ht="20" customHeight="1" x14ac:dyDescent="0.25">
      <c r="A6" s="41"/>
      <c r="B6" s="197" t="s">
        <v>12</v>
      </c>
      <c r="C6" s="197" t="s">
        <v>13</v>
      </c>
      <c r="D6" s="197" t="s">
        <v>14</v>
      </c>
      <c r="E6" s="197" t="s">
        <v>15</v>
      </c>
      <c r="F6" s="197" t="s">
        <v>16</v>
      </c>
      <c r="G6" s="197" t="s">
        <v>17</v>
      </c>
    </row>
    <row r="7" spans="1:7" s="143" customFormat="1" ht="13.75" customHeight="1" x14ac:dyDescent="0.3">
      <c r="A7" s="43"/>
      <c r="B7" s="169" t="s">
        <v>135</v>
      </c>
      <c r="C7" s="144" t="s">
        <v>583</v>
      </c>
      <c r="D7" s="145"/>
      <c r="E7" s="131"/>
      <c r="F7" s="5"/>
      <c r="G7" s="198"/>
    </row>
    <row r="8" spans="1:7" s="143" customFormat="1" ht="13.75" customHeight="1" x14ac:dyDescent="0.3">
      <c r="A8" s="43"/>
      <c r="B8" s="169" t="s">
        <v>136</v>
      </c>
      <c r="C8" s="178" t="s">
        <v>584</v>
      </c>
      <c r="D8" s="145"/>
      <c r="E8" s="131"/>
      <c r="F8" s="5"/>
      <c r="G8" s="198"/>
    </row>
    <row r="9" spans="1:7" s="50" customFormat="1" ht="78" x14ac:dyDescent="0.35">
      <c r="B9" s="201"/>
      <c r="C9" s="199" t="s">
        <v>585</v>
      </c>
      <c r="D9" s="200"/>
      <c r="E9" s="201"/>
      <c r="F9" s="202"/>
      <c r="G9" s="198"/>
    </row>
    <row r="10" spans="1:7" s="50" customFormat="1" ht="26" x14ac:dyDescent="0.35">
      <c r="B10" s="201"/>
      <c r="C10" s="199" t="s">
        <v>586</v>
      </c>
      <c r="D10" s="200"/>
      <c r="E10" s="201"/>
      <c r="F10" s="202"/>
      <c r="G10" s="198"/>
    </row>
    <row r="11" spans="1:7" s="50" customFormat="1" ht="39" x14ac:dyDescent="0.35">
      <c r="B11" s="201"/>
      <c r="C11" s="199" t="s">
        <v>587</v>
      </c>
      <c r="D11" s="200"/>
      <c r="E11" s="201"/>
      <c r="F11" s="202"/>
      <c r="G11" s="198"/>
    </row>
    <row r="12" spans="1:7" s="50" customFormat="1" ht="26" x14ac:dyDescent="0.35">
      <c r="B12" s="201"/>
      <c r="C12" s="199" t="s">
        <v>588</v>
      </c>
      <c r="D12" s="200"/>
      <c r="E12" s="201"/>
      <c r="F12" s="202"/>
      <c r="G12" s="198"/>
    </row>
    <row r="13" spans="1:7" s="50" customFormat="1" ht="13.75" customHeight="1" x14ac:dyDescent="0.3">
      <c r="B13" s="201" t="s">
        <v>138</v>
      </c>
      <c r="C13" s="203" t="s">
        <v>589</v>
      </c>
      <c r="D13" s="201" t="s">
        <v>22</v>
      </c>
      <c r="E13" s="201">
        <v>1</v>
      </c>
      <c r="F13" s="202"/>
      <c r="G13" s="198">
        <f>F13*E13</f>
        <v>0</v>
      </c>
    </row>
    <row r="14" spans="1:7" s="50" customFormat="1" ht="13.75" customHeight="1" x14ac:dyDescent="0.3">
      <c r="B14" s="201" t="str">
        <f>IF(D14&lt;&gt;"",MAX(#REF!)+1,"")</f>
        <v/>
      </c>
      <c r="C14" s="204" t="s">
        <v>590</v>
      </c>
      <c r="D14" s="201"/>
      <c r="E14" s="201"/>
      <c r="F14" s="202"/>
      <c r="G14" s="198"/>
    </row>
    <row r="15" spans="1:7" s="50" customFormat="1" ht="13.75" customHeight="1" x14ac:dyDescent="0.3">
      <c r="B15" s="201"/>
      <c r="C15" s="204" t="s">
        <v>591</v>
      </c>
      <c r="D15" s="201"/>
      <c r="E15" s="201"/>
      <c r="F15" s="202"/>
      <c r="G15" s="198"/>
    </row>
    <row r="16" spans="1:7" s="50" customFormat="1" ht="13.75" customHeight="1" x14ac:dyDescent="0.3">
      <c r="B16" s="201" t="s">
        <v>153</v>
      </c>
      <c r="C16" s="203" t="s">
        <v>592</v>
      </c>
      <c r="D16" s="201" t="s">
        <v>22</v>
      </c>
      <c r="E16" s="201">
        <v>1</v>
      </c>
      <c r="F16" s="202"/>
      <c r="G16" s="198">
        <f>F16*E16</f>
        <v>0</v>
      </c>
    </row>
    <row r="17" spans="2:7" s="50" customFormat="1" ht="13.75" customHeight="1" x14ac:dyDescent="0.3">
      <c r="B17" s="201" t="str">
        <f>IF(D17&lt;&gt;"",MAX(B13:B16)+1,"")</f>
        <v/>
      </c>
      <c r="C17" s="204" t="s">
        <v>593</v>
      </c>
      <c r="D17" s="201"/>
      <c r="E17" s="201"/>
      <c r="F17" s="202"/>
      <c r="G17" s="198"/>
    </row>
    <row r="18" spans="2:7" s="50" customFormat="1" ht="13.75" customHeight="1" x14ac:dyDescent="0.3">
      <c r="B18" s="201"/>
      <c r="C18" s="204" t="s">
        <v>591</v>
      </c>
      <c r="D18" s="201"/>
      <c r="E18" s="201"/>
      <c r="F18" s="202"/>
      <c r="G18" s="198"/>
    </row>
    <row r="19" spans="2:7" s="50" customFormat="1" ht="13.75" customHeight="1" x14ac:dyDescent="0.3">
      <c r="B19" s="201" t="s">
        <v>162</v>
      </c>
      <c r="C19" s="203" t="s">
        <v>594</v>
      </c>
      <c r="D19" s="201" t="s">
        <v>22</v>
      </c>
      <c r="E19" s="201">
        <v>1</v>
      </c>
      <c r="F19" s="202"/>
      <c r="G19" s="198">
        <f>F19*E19</f>
        <v>0</v>
      </c>
    </row>
    <row r="20" spans="2:7" s="50" customFormat="1" ht="13.75" customHeight="1" x14ac:dyDescent="0.3">
      <c r="B20" s="201" t="str">
        <f>IF(D20&lt;&gt;"",MAX(B13:B19)+1,"")</f>
        <v/>
      </c>
      <c r="C20" s="204" t="s">
        <v>595</v>
      </c>
      <c r="D20" s="201"/>
      <c r="E20" s="201"/>
      <c r="F20" s="202"/>
      <c r="G20" s="198"/>
    </row>
    <row r="21" spans="2:7" s="50" customFormat="1" ht="13.75" customHeight="1" x14ac:dyDescent="0.3">
      <c r="B21" s="201"/>
      <c r="C21" s="204" t="s">
        <v>591</v>
      </c>
      <c r="D21" s="201"/>
      <c r="E21" s="201"/>
      <c r="F21" s="202"/>
      <c r="G21" s="198"/>
    </row>
    <row r="22" spans="2:7" s="50" customFormat="1" ht="13.75" customHeight="1" x14ac:dyDescent="0.3">
      <c r="B22" s="201" t="s">
        <v>579</v>
      </c>
      <c r="C22" s="203" t="s">
        <v>596</v>
      </c>
      <c r="D22" s="201" t="s">
        <v>22</v>
      </c>
      <c r="E22" s="201">
        <v>1</v>
      </c>
      <c r="F22" s="202"/>
      <c r="G22" s="198">
        <f>F22*E22</f>
        <v>0</v>
      </c>
    </row>
    <row r="23" spans="2:7" s="50" customFormat="1" ht="13.75" customHeight="1" x14ac:dyDescent="0.3">
      <c r="B23" s="201" t="str">
        <f>IF(D23&lt;&gt;"",MAX(B13:B22)+1,"")</f>
        <v/>
      </c>
      <c r="C23" s="204" t="s">
        <v>597</v>
      </c>
      <c r="D23" s="201"/>
      <c r="E23" s="201"/>
      <c r="F23" s="202"/>
      <c r="G23" s="198"/>
    </row>
    <row r="24" spans="2:7" s="50" customFormat="1" ht="13.75" customHeight="1" x14ac:dyDescent="0.3">
      <c r="B24" s="201"/>
      <c r="C24" s="204" t="s">
        <v>591</v>
      </c>
      <c r="D24" s="201"/>
      <c r="E24" s="201"/>
      <c r="F24" s="202"/>
      <c r="G24" s="198"/>
    </row>
    <row r="25" spans="2:7" s="50" customFormat="1" ht="13.75" customHeight="1" x14ac:dyDescent="0.3">
      <c r="B25" s="201" t="s">
        <v>581</v>
      </c>
      <c r="C25" s="203" t="s">
        <v>598</v>
      </c>
      <c r="D25" s="201" t="s">
        <v>22</v>
      </c>
      <c r="E25" s="201">
        <v>1</v>
      </c>
      <c r="F25" s="202"/>
      <c r="G25" s="198">
        <f>F25*E25</f>
        <v>0</v>
      </c>
    </row>
    <row r="26" spans="2:7" s="50" customFormat="1" ht="13.75" customHeight="1" x14ac:dyDescent="0.3">
      <c r="B26" s="201" t="str">
        <f>IF(D26&lt;&gt;"",MAX(B16:B25)+1,"")</f>
        <v/>
      </c>
      <c r="C26" s="204" t="s">
        <v>599</v>
      </c>
      <c r="D26" s="201"/>
      <c r="E26" s="201"/>
      <c r="F26" s="202"/>
      <c r="G26" s="198"/>
    </row>
    <row r="27" spans="2:7" s="50" customFormat="1" ht="13.75" customHeight="1" x14ac:dyDescent="0.3">
      <c r="B27" s="201"/>
      <c r="C27" s="204" t="s">
        <v>591</v>
      </c>
      <c r="D27" s="201"/>
      <c r="E27" s="201"/>
      <c r="F27" s="202"/>
      <c r="G27" s="198"/>
    </row>
    <row r="28" spans="2:7" s="50" customFormat="1" ht="13.75" customHeight="1" x14ac:dyDescent="0.3">
      <c r="B28" s="201" t="s">
        <v>600</v>
      </c>
      <c r="C28" s="203" t="s">
        <v>601</v>
      </c>
      <c r="D28" s="201" t="s">
        <v>22</v>
      </c>
      <c r="E28" s="201">
        <v>1</v>
      </c>
      <c r="F28" s="202"/>
      <c r="G28" s="198">
        <f>F28*E28</f>
        <v>0</v>
      </c>
    </row>
    <row r="29" spans="2:7" s="50" customFormat="1" ht="13.75" customHeight="1" x14ac:dyDescent="0.3">
      <c r="B29" s="201" t="str">
        <f>IF(D29&lt;&gt;"",MAX(B13:B28)+1,"")</f>
        <v/>
      </c>
      <c r="C29" s="204" t="s">
        <v>602</v>
      </c>
      <c r="D29" s="201"/>
      <c r="E29" s="201"/>
      <c r="F29" s="202"/>
      <c r="G29" s="198"/>
    </row>
    <row r="30" spans="2:7" s="50" customFormat="1" ht="13.75" customHeight="1" x14ac:dyDescent="0.3">
      <c r="B30" s="201" t="str">
        <f>IF(D30&lt;&gt;"",MAX(B13:B29)+1,"")</f>
        <v/>
      </c>
      <c r="C30" s="204" t="s">
        <v>591</v>
      </c>
      <c r="D30" s="201"/>
      <c r="E30" s="201"/>
      <c r="F30" s="202"/>
      <c r="G30" s="198"/>
    </row>
    <row r="31" spans="2:7" s="50" customFormat="1" ht="13.75" customHeight="1" x14ac:dyDescent="0.3">
      <c r="B31" s="201" t="s">
        <v>603</v>
      </c>
      <c r="C31" s="203" t="s">
        <v>604</v>
      </c>
      <c r="D31" s="201" t="s">
        <v>22</v>
      </c>
      <c r="E31" s="201">
        <v>1</v>
      </c>
      <c r="F31" s="202"/>
      <c r="G31" s="198">
        <f>F31*E31</f>
        <v>0</v>
      </c>
    </row>
    <row r="32" spans="2:7" s="50" customFormat="1" ht="13.75" customHeight="1" x14ac:dyDescent="0.3">
      <c r="B32" s="201" t="str">
        <f>IF(D32&lt;&gt;"",MAX(B22:B31)+1,"")</f>
        <v/>
      </c>
      <c r="C32" s="204" t="s">
        <v>605</v>
      </c>
      <c r="D32" s="201"/>
      <c r="E32" s="201"/>
      <c r="F32" s="202"/>
      <c r="G32" s="198"/>
    </row>
    <row r="33" spans="1:7" s="50" customFormat="1" ht="13.75" customHeight="1" x14ac:dyDescent="0.3">
      <c r="B33" s="201"/>
      <c r="C33" s="204" t="s">
        <v>591</v>
      </c>
      <c r="D33" s="201"/>
      <c r="E33" s="201"/>
      <c r="F33" s="202"/>
      <c r="G33" s="198"/>
    </row>
    <row r="34" spans="1:7" s="50" customFormat="1" ht="13.75" customHeight="1" x14ac:dyDescent="0.3">
      <c r="B34" s="201" t="s">
        <v>606</v>
      </c>
      <c r="C34" s="203" t="s">
        <v>607</v>
      </c>
      <c r="D34" s="201" t="s">
        <v>22</v>
      </c>
      <c r="E34" s="201">
        <v>1</v>
      </c>
      <c r="F34" s="202"/>
      <c r="G34" s="198">
        <f>F34*E34</f>
        <v>0</v>
      </c>
    </row>
    <row r="35" spans="1:7" s="50" customFormat="1" ht="13.75" customHeight="1" x14ac:dyDescent="0.3">
      <c r="B35" s="201" t="str">
        <f>IF(D35&lt;&gt;"",MAX(B18:B34)+1,"")</f>
        <v/>
      </c>
      <c r="C35" s="204" t="s">
        <v>608</v>
      </c>
      <c r="D35" s="201"/>
      <c r="E35" s="201"/>
      <c r="F35" s="202"/>
      <c r="G35" s="198"/>
    </row>
    <row r="36" spans="1:7" s="50" customFormat="1" ht="13.75" customHeight="1" x14ac:dyDescent="0.3">
      <c r="B36" s="201" t="str">
        <f>IF(D36&lt;&gt;"",MAX(B18:B35)+1,"")</f>
        <v/>
      </c>
      <c r="C36" s="204" t="s">
        <v>591</v>
      </c>
      <c r="D36" s="201"/>
      <c r="E36" s="201"/>
      <c r="F36" s="202"/>
      <c r="G36" s="198"/>
    </row>
    <row r="37" spans="1:7" s="50" customFormat="1" ht="13.75" customHeight="1" x14ac:dyDescent="0.3">
      <c r="B37" s="201" t="s">
        <v>609</v>
      </c>
      <c r="C37" s="203" t="s">
        <v>610</v>
      </c>
      <c r="D37" s="201" t="s">
        <v>22</v>
      </c>
      <c r="E37" s="201">
        <v>1</v>
      </c>
      <c r="F37" s="202"/>
      <c r="G37" s="198">
        <f>F37*E37</f>
        <v>0</v>
      </c>
    </row>
    <row r="38" spans="1:7" s="50" customFormat="1" ht="13.75" customHeight="1" x14ac:dyDescent="0.3">
      <c r="B38" s="201"/>
      <c r="C38" s="204" t="s">
        <v>611</v>
      </c>
      <c r="D38" s="201"/>
      <c r="E38" s="201"/>
      <c r="F38" s="202"/>
      <c r="G38" s="198"/>
    </row>
    <row r="39" spans="1:7" s="196" customFormat="1" ht="15.75" customHeight="1" x14ac:dyDescent="0.3">
      <c r="A39" s="50"/>
      <c r="B39" s="201"/>
      <c r="C39" s="204" t="s">
        <v>591</v>
      </c>
      <c r="D39" s="201"/>
      <c r="E39" s="201"/>
      <c r="F39" s="202"/>
      <c r="G39" s="198"/>
    </row>
    <row r="40" spans="1:7" ht="14.5" x14ac:dyDescent="0.3">
      <c r="A40" s="50"/>
      <c r="B40" s="215" t="s">
        <v>612</v>
      </c>
      <c r="C40" s="203" t="s">
        <v>613</v>
      </c>
      <c r="D40" s="201" t="s">
        <v>22</v>
      </c>
      <c r="E40" s="201">
        <v>1</v>
      </c>
      <c r="F40" s="202"/>
      <c r="G40" s="198">
        <f>F40*E40</f>
        <v>0</v>
      </c>
    </row>
    <row r="41" spans="1:7" ht="14.5" x14ac:dyDescent="0.3">
      <c r="A41" s="50"/>
      <c r="B41" s="201"/>
      <c r="C41" s="173" t="s">
        <v>614</v>
      </c>
      <c r="D41" s="201"/>
      <c r="E41" s="201"/>
      <c r="F41" s="202"/>
      <c r="G41" s="198"/>
    </row>
    <row r="42" spans="1:7" ht="14.5" x14ac:dyDescent="0.3">
      <c r="A42" s="50"/>
      <c r="B42" s="201"/>
      <c r="C42" s="173" t="s">
        <v>591</v>
      </c>
      <c r="D42" s="201"/>
      <c r="E42" s="201"/>
      <c r="F42" s="202"/>
      <c r="G42" s="198"/>
    </row>
    <row r="43" spans="1:7" ht="14.5" x14ac:dyDescent="0.3">
      <c r="A43" s="50"/>
      <c r="B43" s="201"/>
      <c r="C43" s="203"/>
      <c r="D43" s="201"/>
      <c r="E43" s="201"/>
      <c r="F43" s="202"/>
      <c r="G43" s="198"/>
    </row>
    <row r="44" spans="1:7" x14ac:dyDescent="0.3">
      <c r="A44" s="63"/>
      <c r="B44" s="201" t="s">
        <v>193</v>
      </c>
      <c r="C44" s="206" t="s">
        <v>615</v>
      </c>
      <c r="D44" s="158"/>
      <c r="E44" s="158"/>
      <c r="F44" s="207"/>
      <c r="G44" s="198"/>
    </row>
    <row r="45" spans="1:7" ht="52" x14ac:dyDescent="0.3">
      <c r="B45" s="201"/>
      <c r="C45" s="199" t="s">
        <v>616</v>
      </c>
      <c r="D45" s="158"/>
      <c r="E45" s="158"/>
      <c r="F45" s="207"/>
      <c r="G45" s="198"/>
    </row>
    <row r="46" spans="1:7" ht="26" x14ac:dyDescent="0.3">
      <c r="B46" s="216"/>
      <c r="C46" s="199" t="s">
        <v>586</v>
      </c>
      <c r="D46" s="158"/>
      <c r="E46" s="158"/>
      <c r="F46" s="207"/>
      <c r="G46" s="198"/>
    </row>
    <row r="47" spans="1:7" ht="39" x14ac:dyDescent="0.3">
      <c r="B47" s="201"/>
      <c r="C47" s="199" t="s">
        <v>587</v>
      </c>
      <c r="D47" s="158"/>
      <c r="E47" s="158"/>
      <c r="F47" s="207"/>
      <c r="G47" s="198"/>
    </row>
    <row r="48" spans="1:7" ht="39" x14ac:dyDescent="0.3">
      <c r="B48" s="201"/>
      <c r="C48" s="199" t="s">
        <v>617</v>
      </c>
      <c r="D48" s="158"/>
      <c r="E48" s="158"/>
      <c r="F48" s="207"/>
      <c r="G48" s="198"/>
    </row>
    <row r="49" spans="2:7" x14ac:dyDescent="0.3">
      <c r="B49" s="201" t="s">
        <v>195</v>
      </c>
      <c r="C49" s="203" t="s">
        <v>618</v>
      </c>
      <c r="D49" s="201" t="s">
        <v>22</v>
      </c>
      <c r="E49" s="201">
        <v>1</v>
      </c>
      <c r="F49" s="202"/>
      <c r="G49" s="198">
        <f>F49*E49</f>
        <v>0</v>
      </c>
    </row>
    <row r="50" spans="2:7" x14ac:dyDescent="0.3">
      <c r="B50" s="201"/>
      <c r="C50" s="173" t="s">
        <v>619</v>
      </c>
      <c r="D50" s="201"/>
      <c r="E50" s="201"/>
      <c r="F50" s="207"/>
      <c r="G50" s="198"/>
    </row>
    <row r="51" spans="2:7" x14ac:dyDescent="0.3">
      <c r="B51" s="201"/>
      <c r="C51" s="208" t="s">
        <v>620</v>
      </c>
      <c r="D51" s="201"/>
      <c r="E51" s="201"/>
      <c r="F51" s="202"/>
      <c r="G51" s="198"/>
    </row>
    <row r="52" spans="2:7" x14ac:dyDescent="0.3">
      <c r="B52" s="201"/>
      <c r="C52" s="173"/>
      <c r="D52" s="201"/>
      <c r="E52" s="201"/>
      <c r="F52" s="202"/>
      <c r="G52" s="198"/>
    </row>
    <row r="53" spans="2:7" x14ac:dyDescent="0.3">
      <c r="B53" s="216" t="s">
        <v>163</v>
      </c>
      <c r="C53" s="209" t="s">
        <v>621</v>
      </c>
      <c r="D53" s="201"/>
      <c r="E53" s="201"/>
      <c r="F53" s="202"/>
      <c r="G53" s="198"/>
    </row>
    <row r="54" spans="2:7" ht="26" x14ac:dyDescent="0.3">
      <c r="B54" s="201"/>
      <c r="C54" s="210" t="s">
        <v>622</v>
      </c>
      <c r="D54" s="201"/>
      <c r="E54" s="201"/>
      <c r="F54" s="202"/>
      <c r="G54" s="198"/>
    </row>
    <row r="55" spans="2:7" ht="26" x14ac:dyDescent="0.3">
      <c r="B55" s="201"/>
      <c r="C55" s="199" t="s">
        <v>586</v>
      </c>
      <c r="D55" s="201"/>
      <c r="E55" s="201"/>
      <c r="F55" s="202"/>
      <c r="G55" s="198"/>
    </row>
    <row r="56" spans="2:7" ht="39" x14ac:dyDescent="0.3">
      <c r="B56" s="201"/>
      <c r="C56" s="210" t="s">
        <v>587</v>
      </c>
      <c r="D56" s="201"/>
      <c r="E56" s="201"/>
      <c r="F56" s="202"/>
      <c r="G56" s="198"/>
    </row>
    <row r="57" spans="2:7" x14ac:dyDescent="0.3">
      <c r="B57" s="201" t="s">
        <v>205</v>
      </c>
      <c r="C57" s="173" t="s">
        <v>623</v>
      </c>
      <c r="D57" s="201" t="s">
        <v>22</v>
      </c>
      <c r="E57" s="201">
        <v>1</v>
      </c>
      <c r="F57" s="202"/>
      <c r="G57" s="198">
        <f>F57*E57</f>
        <v>0</v>
      </c>
    </row>
    <row r="58" spans="2:7" x14ac:dyDescent="0.3">
      <c r="B58" s="201" t="s">
        <v>624</v>
      </c>
      <c r="C58" s="173" t="s">
        <v>625</v>
      </c>
      <c r="D58" s="201" t="s">
        <v>22</v>
      </c>
      <c r="E58" s="201">
        <v>1</v>
      </c>
      <c r="F58" s="202"/>
      <c r="G58" s="198">
        <f>F58*E58</f>
        <v>0</v>
      </c>
    </row>
    <row r="59" spans="2:7" x14ac:dyDescent="0.3">
      <c r="B59" s="216"/>
      <c r="C59" s="203"/>
      <c r="D59" s="201"/>
      <c r="E59" s="201"/>
      <c r="F59" s="202"/>
      <c r="G59" s="198"/>
    </row>
    <row r="60" spans="2:7" x14ac:dyDescent="0.3">
      <c r="B60" s="216" t="s">
        <v>219</v>
      </c>
      <c r="C60" s="211" t="s">
        <v>626</v>
      </c>
      <c r="D60" s="201"/>
      <c r="E60" s="201"/>
      <c r="F60" s="207"/>
      <c r="G60" s="198"/>
    </row>
    <row r="61" spans="2:7" x14ac:dyDescent="0.3">
      <c r="B61" s="201" t="s">
        <v>221</v>
      </c>
      <c r="C61" s="173" t="s">
        <v>627</v>
      </c>
      <c r="D61" s="201" t="s">
        <v>22</v>
      </c>
      <c r="E61" s="201">
        <v>3</v>
      </c>
      <c r="F61" s="202"/>
      <c r="G61" s="198">
        <f>F61*E61</f>
        <v>0</v>
      </c>
    </row>
    <row r="62" spans="2:7" x14ac:dyDescent="0.3">
      <c r="B62" s="201"/>
      <c r="C62" s="173"/>
      <c r="D62" s="201"/>
      <c r="E62" s="201"/>
      <c r="F62" s="202"/>
      <c r="G62" s="198"/>
    </row>
    <row r="63" spans="2:7" x14ac:dyDescent="0.3">
      <c r="B63" s="216" t="s">
        <v>237</v>
      </c>
      <c r="C63" s="209" t="s">
        <v>628</v>
      </c>
      <c r="D63" s="173"/>
      <c r="E63" s="158"/>
      <c r="F63" s="202"/>
      <c r="G63" s="198"/>
    </row>
    <row r="64" spans="2:7" x14ac:dyDescent="0.3">
      <c r="B64" s="201" t="s">
        <v>239</v>
      </c>
      <c r="C64" s="173" t="s">
        <v>629</v>
      </c>
      <c r="D64" s="158" t="s">
        <v>175</v>
      </c>
      <c r="E64" s="212">
        <v>24</v>
      </c>
      <c r="F64" s="202"/>
      <c r="G64" s="198">
        <f>F64*E64</f>
        <v>0</v>
      </c>
    </row>
    <row r="65" spans="1:7" x14ac:dyDescent="0.3">
      <c r="B65" s="201" t="s">
        <v>630</v>
      </c>
      <c r="C65" s="173" t="s">
        <v>631</v>
      </c>
      <c r="D65" s="158" t="s">
        <v>175</v>
      </c>
      <c r="E65" s="212">
        <v>45</v>
      </c>
      <c r="F65" s="202"/>
      <c r="G65" s="198">
        <f>F65*E65</f>
        <v>0</v>
      </c>
    </row>
    <row r="66" spans="1:7" s="143" customFormat="1" ht="13.75" customHeight="1" x14ac:dyDescent="0.3">
      <c r="A66" s="40"/>
      <c r="B66" s="172"/>
      <c r="C66" s="164"/>
      <c r="D66" s="145"/>
      <c r="E66" s="4"/>
      <c r="F66" s="5"/>
      <c r="G66" s="198"/>
    </row>
    <row r="67" spans="1:7" s="43" customFormat="1" ht="13.75" customHeight="1" x14ac:dyDescent="0.3">
      <c r="A67" s="40"/>
      <c r="B67" s="137" t="s">
        <v>387</v>
      </c>
      <c r="C67" s="130" t="s">
        <v>6</v>
      </c>
      <c r="D67" s="3"/>
      <c r="E67" s="131"/>
      <c r="F67" s="118"/>
      <c r="G67" s="198" t="s">
        <v>19</v>
      </c>
    </row>
    <row r="68" spans="1:7" s="43" customFormat="1" ht="26" x14ac:dyDescent="0.3">
      <c r="A68" s="40"/>
      <c r="B68" s="138" t="s">
        <v>389</v>
      </c>
      <c r="C68" s="132" t="s">
        <v>137</v>
      </c>
      <c r="D68" s="3"/>
      <c r="E68" s="131"/>
      <c r="F68" s="118"/>
      <c r="G68" s="198"/>
    </row>
    <row r="69" spans="1:7" s="50" customFormat="1" ht="13.75" customHeight="1" x14ac:dyDescent="0.3">
      <c r="A69" s="40"/>
      <c r="B69" s="138" t="s">
        <v>391</v>
      </c>
      <c r="C69" s="133" t="s">
        <v>139</v>
      </c>
      <c r="D69" s="3"/>
      <c r="E69" s="131"/>
      <c r="F69" s="5"/>
      <c r="G69" s="198"/>
    </row>
    <row r="70" spans="1:7" s="50" customFormat="1" ht="13.75" customHeight="1" x14ac:dyDescent="0.3">
      <c r="A70" s="40"/>
      <c r="B70" s="138" t="s">
        <v>392</v>
      </c>
      <c r="C70" s="134" t="s">
        <v>141</v>
      </c>
      <c r="D70" s="3" t="s">
        <v>142</v>
      </c>
      <c r="E70" s="131">
        <v>40</v>
      </c>
      <c r="F70" s="5"/>
      <c r="G70" s="198">
        <f>F70*E70</f>
        <v>0</v>
      </c>
    </row>
    <row r="71" spans="1:7" s="50" customFormat="1" ht="13.75" customHeight="1" x14ac:dyDescent="0.3">
      <c r="A71" s="40"/>
      <c r="B71" s="138" t="s">
        <v>394</v>
      </c>
      <c r="C71" s="139" t="s">
        <v>150</v>
      </c>
      <c r="D71" s="3"/>
      <c r="E71" s="131"/>
      <c r="F71" s="5"/>
      <c r="G71" s="198"/>
    </row>
    <row r="72" spans="1:7" s="50" customFormat="1" ht="13.75" customHeight="1" x14ac:dyDescent="0.3">
      <c r="A72" s="40"/>
      <c r="B72" s="138" t="s">
        <v>632</v>
      </c>
      <c r="C72" s="139" t="s">
        <v>152</v>
      </c>
      <c r="D72" s="3" t="s">
        <v>175</v>
      </c>
      <c r="E72" s="131">
        <v>13</v>
      </c>
      <c r="F72" s="5"/>
      <c r="G72" s="198">
        <f>F72*E72</f>
        <v>0</v>
      </c>
    </row>
    <row r="73" spans="1:7" s="50" customFormat="1" ht="13.75" customHeight="1" x14ac:dyDescent="0.3">
      <c r="A73" s="40"/>
      <c r="B73" s="138"/>
      <c r="C73" s="139"/>
      <c r="D73" s="3"/>
      <c r="E73" s="131"/>
      <c r="F73" s="5"/>
      <c r="G73" s="198"/>
    </row>
    <row r="74" spans="1:7" s="50" customFormat="1" ht="13.75" customHeight="1" x14ac:dyDescent="0.3">
      <c r="A74" s="40"/>
      <c r="B74" s="138" t="s">
        <v>633</v>
      </c>
      <c r="C74" s="133" t="s">
        <v>139</v>
      </c>
      <c r="D74" s="3"/>
      <c r="E74" s="131"/>
      <c r="F74" s="5"/>
      <c r="G74" s="6"/>
    </row>
    <row r="75" spans="1:7" s="43" customFormat="1" ht="14.5" x14ac:dyDescent="0.3">
      <c r="A75" s="40"/>
      <c r="B75" s="140" t="s">
        <v>395</v>
      </c>
      <c r="C75" s="132" t="s">
        <v>164</v>
      </c>
      <c r="D75" s="3"/>
      <c r="E75" s="131"/>
      <c r="F75" s="118"/>
      <c r="G75" s="118"/>
    </row>
    <row r="76" spans="1:7" s="50" customFormat="1" ht="13.75" customHeight="1" x14ac:dyDescent="0.3">
      <c r="A76" s="40"/>
      <c r="B76" s="138" t="s">
        <v>634</v>
      </c>
      <c r="C76" s="134" t="s">
        <v>141</v>
      </c>
      <c r="D76" s="3" t="s">
        <v>142</v>
      </c>
      <c r="E76" s="131">
        <v>40</v>
      </c>
      <c r="F76" s="5"/>
      <c r="G76" s="6">
        <f>F76*E76</f>
        <v>0</v>
      </c>
    </row>
    <row r="77" spans="1:7" s="50" customFormat="1" ht="13.75" customHeight="1" x14ac:dyDescent="0.3">
      <c r="A77" s="40"/>
      <c r="B77" s="138" t="s">
        <v>635</v>
      </c>
      <c r="C77" s="139" t="s">
        <v>150</v>
      </c>
      <c r="D77" s="3"/>
      <c r="E77" s="131"/>
      <c r="F77" s="5"/>
      <c r="G77" s="6"/>
    </row>
    <row r="78" spans="1:7" s="50" customFormat="1" ht="13.75" customHeight="1" x14ac:dyDescent="0.3">
      <c r="A78" s="40"/>
      <c r="B78" s="138" t="s">
        <v>636</v>
      </c>
      <c r="C78" s="139" t="s">
        <v>152</v>
      </c>
      <c r="D78" s="3" t="s">
        <v>142</v>
      </c>
      <c r="E78" s="131">
        <v>5.89</v>
      </c>
      <c r="F78" s="5"/>
      <c r="G78" s="6">
        <f>F78*E78</f>
        <v>0</v>
      </c>
    </row>
    <row r="79" spans="1:7" s="50" customFormat="1" ht="13.75" customHeight="1" x14ac:dyDescent="0.3">
      <c r="A79" s="40"/>
      <c r="B79" s="138"/>
      <c r="C79" s="139"/>
      <c r="D79" s="3"/>
      <c r="E79" s="131"/>
      <c r="F79" s="5"/>
      <c r="G79" s="6"/>
    </row>
    <row r="80" spans="1:7" s="50" customFormat="1" ht="13.75" customHeight="1" x14ac:dyDescent="0.3">
      <c r="A80" s="40"/>
      <c r="B80" s="138" t="s">
        <v>637</v>
      </c>
      <c r="C80" s="133" t="s">
        <v>154</v>
      </c>
      <c r="D80" s="3"/>
      <c r="E80" s="131"/>
      <c r="F80" s="5"/>
      <c r="G80" s="198"/>
    </row>
    <row r="81" spans="1:7" s="50" customFormat="1" ht="13.75" customHeight="1" x14ac:dyDescent="0.3">
      <c r="A81" s="40"/>
      <c r="B81" s="138" t="s">
        <v>638</v>
      </c>
      <c r="C81" s="139" t="s">
        <v>156</v>
      </c>
      <c r="D81" s="3" t="s">
        <v>142</v>
      </c>
      <c r="E81" s="131">
        <v>6</v>
      </c>
      <c r="F81" s="5"/>
      <c r="G81" s="198">
        <f t="shared" ref="G81" si="0">F81*E81</f>
        <v>0</v>
      </c>
    </row>
    <row r="82" spans="1:7" s="50" customFormat="1" ht="13.75" customHeight="1" x14ac:dyDescent="0.3">
      <c r="A82" s="40"/>
      <c r="B82" s="1"/>
      <c r="C82" s="2"/>
      <c r="D82" s="3"/>
      <c r="E82" s="4"/>
      <c r="F82" s="5"/>
      <c r="G82" s="198"/>
    </row>
    <row r="83" spans="1:7" s="143" customFormat="1" x14ac:dyDescent="0.3">
      <c r="A83" s="40"/>
      <c r="B83" s="169" t="s">
        <v>401</v>
      </c>
      <c r="C83" s="144" t="s">
        <v>639</v>
      </c>
      <c r="D83" s="145" t="s">
        <v>19</v>
      </c>
      <c r="E83" s="131" t="s">
        <v>19</v>
      </c>
      <c r="F83" s="5"/>
      <c r="G83" s="198"/>
    </row>
    <row r="84" spans="1:7" s="143" customFormat="1" ht="13.75" customHeight="1" x14ac:dyDescent="0.3">
      <c r="A84" s="40"/>
      <c r="B84" s="170" t="s">
        <v>403</v>
      </c>
      <c r="C84" s="147" t="s">
        <v>640</v>
      </c>
      <c r="D84" s="145" t="s">
        <v>19</v>
      </c>
      <c r="E84" s="131" t="s">
        <v>19</v>
      </c>
      <c r="F84" s="5"/>
      <c r="G84" s="198"/>
    </row>
    <row r="85" spans="1:7" s="143" customFormat="1" ht="13.75" customHeight="1" x14ac:dyDescent="0.3">
      <c r="A85" s="40"/>
      <c r="B85" s="170" t="s">
        <v>405</v>
      </c>
      <c r="C85" s="139" t="s">
        <v>641</v>
      </c>
      <c r="D85" s="145" t="s">
        <v>22</v>
      </c>
      <c r="E85" s="131">
        <v>1</v>
      </c>
      <c r="F85" s="5"/>
      <c r="G85" s="198">
        <f>F85*E85</f>
        <v>0</v>
      </c>
    </row>
    <row r="86" spans="1:7" s="143" customFormat="1" ht="13.75" customHeight="1" x14ac:dyDescent="0.3">
      <c r="A86" s="40"/>
      <c r="B86" s="170" t="s">
        <v>642</v>
      </c>
      <c r="C86" s="161" t="s">
        <v>643</v>
      </c>
      <c r="D86" s="145" t="s">
        <v>22</v>
      </c>
      <c r="E86" s="131">
        <v>1</v>
      </c>
      <c r="F86" s="5"/>
      <c r="G86" s="198">
        <f>F86*E86</f>
        <v>0</v>
      </c>
    </row>
    <row r="87" spans="1:7" s="143" customFormat="1" ht="13.75" customHeight="1" x14ac:dyDescent="0.3">
      <c r="A87" s="40"/>
      <c r="B87" s="170" t="s">
        <v>644</v>
      </c>
      <c r="C87" s="161" t="s">
        <v>645</v>
      </c>
      <c r="D87" s="145" t="s">
        <v>22</v>
      </c>
      <c r="E87" s="131">
        <v>1</v>
      </c>
      <c r="F87" s="5"/>
      <c r="G87" s="198">
        <f>F87*E87</f>
        <v>0</v>
      </c>
    </row>
    <row r="88" spans="1:7" s="143" customFormat="1" ht="13.75" customHeight="1" x14ac:dyDescent="0.3">
      <c r="A88" s="40"/>
      <c r="B88" s="170" t="s">
        <v>646</v>
      </c>
      <c r="C88" s="161" t="s">
        <v>647</v>
      </c>
      <c r="D88" s="145" t="s">
        <v>22</v>
      </c>
      <c r="E88" s="131">
        <v>1</v>
      </c>
      <c r="F88" s="5"/>
      <c r="G88" s="198">
        <f>F88*E88</f>
        <v>0</v>
      </c>
    </row>
    <row r="89" spans="1:7" s="143" customFormat="1" ht="13.75" customHeight="1" x14ac:dyDescent="0.3">
      <c r="A89" s="40"/>
      <c r="B89" s="170" t="s">
        <v>648</v>
      </c>
      <c r="C89" s="161" t="s">
        <v>649</v>
      </c>
      <c r="D89" s="145" t="s">
        <v>22</v>
      </c>
      <c r="E89" s="131">
        <v>1</v>
      </c>
      <c r="F89" s="5"/>
      <c r="G89" s="198">
        <f>F89*E89</f>
        <v>0</v>
      </c>
    </row>
    <row r="90" spans="1:7" s="143" customFormat="1" ht="13.75" customHeight="1" x14ac:dyDescent="0.3">
      <c r="A90" s="40"/>
      <c r="B90" s="170"/>
      <c r="C90" s="161"/>
      <c r="D90" s="145"/>
      <c r="E90" s="131"/>
      <c r="F90" s="5"/>
      <c r="G90" s="198"/>
    </row>
    <row r="91" spans="1:7" s="143" customFormat="1" ht="13.75" customHeight="1" x14ac:dyDescent="0.3">
      <c r="A91" s="40"/>
      <c r="B91" s="170" t="s">
        <v>419</v>
      </c>
      <c r="C91" s="147" t="s">
        <v>650</v>
      </c>
      <c r="D91" s="145" t="s">
        <v>19</v>
      </c>
      <c r="E91" s="131"/>
      <c r="F91" s="5"/>
      <c r="G91" s="198"/>
    </row>
    <row r="92" spans="1:7" s="143" customFormat="1" ht="13.75" customHeight="1" x14ac:dyDescent="0.3">
      <c r="A92" s="40"/>
      <c r="B92" s="170" t="s">
        <v>421</v>
      </c>
      <c r="C92" s="161" t="s">
        <v>651</v>
      </c>
      <c r="D92" s="145" t="s">
        <v>22</v>
      </c>
      <c r="E92" s="131">
        <v>1</v>
      </c>
      <c r="F92" s="5"/>
      <c r="G92" s="198">
        <f>F92*E92</f>
        <v>0</v>
      </c>
    </row>
    <row r="93" spans="1:7" s="143" customFormat="1" ht="13.75" customHeight="1" x14ac:dyDescent="0.3">
      <c r="A93" s="40"/>
      <c r="B93" s="170"/>
      <c r="C93" s="161"/>
      <c r="D93" s="145"/>
      <c r="E93" s="131"/>
      <c r="F93" s="5"/>
      <c r="G93" s="198"/>
    </row>
    <row r="94" spans="1:7" s="143" customFormat="1" ht="13.75" customHeight="1" x14ac:dyDescent="0.3">
      <c r="A94" s="40"/>
      <c r="B94" s="170" t="s">
        <v>426</v>
      </c>
      <c r="C94" s="147" t="s">
        <v>652</v>
      </c>
      <c r="D94" s="145" t="s">
        <v>19</v>
      </c>
      <c r="E94" s="131"/>
      <c r="F94" s="5"/>
      <c r="G94" s="198"/>
    </row>
    <row r="95" spans="1:7" s="143" customFormat="1" ht="13.75" customHeight="1" x14ac:dyDescent="0.3">
      <c r="A95" s="40"/>
      <c r="B95" s="170" t="s">
        <v>428</v>
      </c>
      <c r="C95" s="161" t="s">
        <v>653</v>
      </c>
      <c r="D95" s="145" t="s">
        <v>22</v>
      </c>
      <c r="E95" s="131">
        <v>2</v>
      </c>
      <c r="F95" s="5"/>
      <c r="G95" s="198">
        <f>F95*E95</f>
        <v>0</v>
      </c>
    </row>
    <row r="96" spans="1:7" s="143" customFormat="1" ht="13.75" customHeight="1" x14ac:dyDescent="0.3">
      <c r="A96" s="40"/>
      <c r="B96" s="170"/>
      <c r="C96" s="161"/>
      <c r="D96" s="145"/>
      <c r="E96" s="131"/>
      <c r="F96" s="5"/>
      <c r="G96" s="198"/>
    </row>
    <row r="97" spans="1:7" s="143" customFormat="1" ht="13.75" customHeight="1" x14ac:dyDescent="0.3">
      <c r="A97" s="40"/>
      <c r="B97" s="170" t="s">
        <v>431</v>
      </c>
      <c r="C97" s="147" t="s">
        <v>654</v>
      </c>
      <c r="D97" s="145" t="s">
        <v>19</v>
      </c>
      <c r="E97" s="131"/>
      <c r="F97" s="5"/>
      <c r="G97" s="198"/>
    </row>
    <row r="98" spans="1:7" s="143" customFormat="1" ht="13.75" customHeight="1" x14ac:dyDescent="0.3">
      <c r="A98" s="40"/>
      <c r="B98" s="170" t="s">
        <v>433</v>
      </c>
      <c r="C98" s="161" t="s">
        <v>655</v>
      </c>
      <c r="D98" s="145" t="s">
        <v>22</v>
      </c>
      <c r="E98" s="131">
        <v>2</v>
      </c>
      <c r="F98" s="5"/>
      <c r="G98" s="198">
        <f>F98*E98</f>
        <v>0</v>
      </c>
    </row>
    <row r="99" spans="1:7" s="143" customFormat="1" ht="13.75" customHeight="1" x14ac:dyDescent="0.3">
      <c r="A99" s="40"/>
      <c r="B99" s="170"/>
      <c r="C99" s="161"/>
      <c r="D99" s="145"/>
      <c r="E99" s="131"/>
      <c r="F99" s="5"/>
      <c r="G99" s="198"/>
    </row>
    <row r="100" spans="1:7" s="143" customFormat="1" ht="13.75" customHeight="1" x14ac:dyDescent="0.3">
      <c r="A100" s="40"/>
      <c r="B100" s="169" t="s">
        <v>437</v>
      </c>
      <c r="C100" s="144" t="s">
        <v>574</v>
      </c>
      <c r="D100" s="145" t="s">
        <v>19</v>
      </c>
      <c r="E100" s="131"/>
      <c r="F100" s="5"/>
      <c r="G100" s="6"/>
    </row>
    <row r="101" spans="1:7" s="143" customFormat="1" ht="13.75" customHeight="1" x14ac:dyDescent="0.3">
      <c r="A101" s="40"/>
      <c r="B101" s="170" t="s">
        <v>439</v>
      </c>
      <c r="C101" s="147" t="s">
        <v>656</v>
      </c>
      <c r="D101" s="145" t="s">
        <v>19</v>
      </c>
      <c r="E101" s="131"/>
      <c r="F101" s="5"/>
      <c r="G101" s="6"/>
    </row>
    <row r="102" spans="1:7" s="143" customFormat="1" ht="13.75" customHeight="1" x14ac:dyDescent="0.3">
      <c r="A102" s="40"/>
      <c r="B102" s="170" t="s">
        <v>441</v>
      </c>
      <c r="C102" s="161" t="s">
        <v>657</v>
      </c>
      <c r="D102" s="145" t="s">
        <v>22</v>
      </c>
      <c r="E102" s="131">
        <v>10</v>
      </c>
      <c r="F102" s="5"/>
      <c r="G102" s="6">
        <f t="shared" ref="G102" si="1">F102*E102</f>
        <v>0</v>
      </c>
    </row>
    <row r="103" spans="1:7" s="143" customFormat="1" ht="13.75" customHeight="1" x14ac:dyDescent="0.3">
      <c r="A103" s="40"/>
      <c r="B103" s="172"/>
      <c r="C103" s="164" t="s">
        <v>19</v>
      </c>
      <c r="D103" s="145" t="s">
        <v>19</v>
      </c>
      <c r="E103" s="4"/>
      <c r="F103" s="5"/>
      <c r="G103" s="198"/>
    </row>
    <row r="104" spans="1:7" s="194" customFormat="1" ht="15.75" customHeight="1" x14ac:dyDescent="0.3">
      <c r="A104" s="40"/>
      <c r="B104" s="217"/>
      <c r="C104" s="193"/>
      <c r="D104" s="217"/>
      <c r="E104" s="193"/>
      <c r="F104" s="193"/>
      <c r="G104" s="219">
        <f>SUM(G7:G103)</f>
        <v>0</v>
      </c>
    </row>
    <row r="105" spans="1:7" x14ac:dyDescent="0.3">
      <c r="G105" s="213"/>
    </row>
    <row r="109" spans="1:7" x14ac:dyDescent="0.3">
      <c r="B109" s="218"/>
      <c r="C109" s="218"/>
      <c r="D109" s="218"/>
      <c r="E109" s="218"/>
      <c r="F109" s="218"/>
    </row>
    <row r="110" spans="1:7" x14ac:dyDescent="0.3">
      <c r="B110" s="218"/>
      <c r="C110" s="218"/>
      <c r="D110" s="218"/>
      <c r="E110" s="218"/>
      <c r="F110" s="218"/>
    </row>
    <row r="111" spans="1:7" x14ac:dyDescent="0.3">
      <c r="B111" s="218"/>
      <c r="C111" s="218"/>
      <c r="D111" s="218"/>
      <c r="E111" s="218"/>
      <c r="F111" s="218"/>
    </row>
    <row r="112" spans="1:7" x14ac:dyDescent="0.3">
      <c r="B112" s="218"/>
      <c r="C112" s="218"/>
      <c r="D112" s="218"/>
      <c r="E112" s="218"/>
      <c r="F112" s="218"/>
    </row>
    <row r="113" spans="2:6" x14ac:dyDescent="0.3">
      <c r="B113" s="218"/>
      <c r="C113" s="218"/>
      <c r="D113" s="218"/>
      <c r="E113" s="218"/>
      <c r="F113" s="218"/>
    </row>
    <row r="114" spans="2:6" x14ac:dyDescent="0.3">
      <c r="B114" s="218"/>
      <c r="C114" s="218"/>
      <c r="D114" s="218"/>
      <c r="E114" s="218"/>
      <c r="F114" s="218"/>
    </row>
    <row r="115" spans="2:6" x14ac:dyDescent="0.3">
      <c r="B115" s="218"/>
      <c r="C115" s="218"/>
      <c r="D115" s="218"/>
      <c r="E115" s="218"/>
      <c r="F115" s="218"/>
    </row>
    <row r="116" spans="2:6" x14ac:dyDescent="0.3">
      <c r="B116" s="218"/>
      <c r="C116" s="218"/>
      <c r="D116" s="218"/>
      <c r="E116" s="218"/>
      <c r="F116" s="218"/>
    </row>
    <row r="117" spans="2:6" x14ac:dyDescent="0.3">
      <c r="B117" s="218"/>
      <c r="C117" s="218"/>
      <c r="D117" s="218"/>
      <c r="E117" s="218"/>
      <c r="F117" s="218"/>
    </row>
    <row r="118" spans="2:6" x14ac:dyDescent="0.3">
      <c r="B118" s="218"/>
      <c r="C118" s="218"/>
      <c r="D118" s="218"/>
      <c r="E118" s="218"/>
      <c r="F118" s="218"/>
    </row>
    <row r="119" spans="2:6" x14ac:dyDescent="0.3">
      <c r="B119" s="218"/>
      <c r="C119" s="218"/>
      <c r="D119" s="218"/>
      <c r="E119" s="218"/>
      <c r="F119" s="218"/>
    </row>
    <row r="120" spans="2:6" x14ac:dyDescent="0.3">
      <c r="B120" s="218"/>
      <c r="C120" s="218"/>
      <c r="D120" s="218"/>
      <c r="E120" s="218"/>
      <c r="F120" s="218"/>
    </row>
    <row r="121" spans="2:6" x14ac:dyDescent="0.3">
      <c r="B121" s="218"/>
      <c r="C121" s="218"/>
      <c r="D121" s="218"/>
      <c r="E121" s="218"/>
      <c r="F121" s="218"/>
    </row>
    <row r="122" spans="2:6" x14ac:dyDescent="0.3">
      <c r="B122" s="218"/>
      <c r="C122" s="218"/>
      <c r="D122" s="218"/>
      <c r="E122" s="218"/>
      <c r="F122" s="218"/>
    </row>
    <row r="123" spans="2:6" x14ac:dyDescent="0.3">
      <c r="B123" s="218"/>
      <c r="C123" s="218"/>
      <c r="D123" s="218"/>
      <c r="E123" s="218"/>
      <c r="F123" s="218"/>
    </row>
    <row r="124" spans="2:6" x14ac:dyDescent="0.3">
      <c r="B124" s="218"/>
      <c r="C124" s="218"/>
      <c r="D124" s="218"/>
      <c r="E124" s="218"/>
      <c r="F124" s="218"/>
    </row>
    <row r="125" spans="2:6" x14ac:dyDescent="0.3">
      <c r="B125" s="218"/>
      <c r="C125" s="218"/>
      <c r="D125" s="218"/>
      <c r="E125" s="218"/>
      <c r="F125" s="218"/>
    </row>
    <row r="126" spans="2:6" x14ac:dyDescent="0.3">
      <c r="B126" s="218"/>
      <c r="C126" s="218"/>
      <c r="D126" s="218"/>
      <c r="E126" s="218"/>
      <c r="F126" s="218"/>
    </row>
    <row r="127" spans="2:6" x14ac:dyDescent="0.3">
      <c r="B127" s="218"/>
      <c r="C127" s="218"/>
      <c r="D127" s="218"/>
      <c r="E127" s="218"/>
      <c r="F127" s="218"/>
    </row>
    <row r="128" spans="2:6" x14ac:dyDescent="0.3">
      <c r="B128" s="218"/>
      <c r="C128" s="218"/>
      <c r="D128" s="218"/>
      <c r="E128" s="218"/>
      <c r="F128" s="218"/>
    </row>
    <row r="129" spans="2:6" x14ac:dyDescent="0.3">
      <c r="B129" s="218"/>
      <c r="C129" s="218"/>
      <c r="D129" s="218"/>
      <c r="E129" s="218"/>
      <c r="F129" s="218"/>
    </row>
    <row r="130" spans="2:6" x14ac:dyDescent="0.3">
      <c r="B130" s="218"/>
      <c r="C130" s="218"/>
      <c r="D130" s="218"/>
      <c r="E130" s="218"/>
      <c r="F130" s="218"/>
    </row>
    <row r="131" spans="2:6" x14ac:dyDescent="0.3">
      <c r="B131" s="218"/>
      <c r="C131" s="218"/>
      <c r="D131" s="218"/>
      <c r="E131" s="218"/>
      <c r="F131" s="218"/>
    </row>
    <row r="132" spans="2:6" x14ac:dyDescent="0.3">
      <c r="B132" s="218"/>
      <c r="C132" s="218"/>
      <c r="D132" s="218"/>
      <c r="E132" s="218"/>
      <c r="F132" s="218"/>
    </row>
    <row r="133" spans="2:6" x14ac:dyDescent="0.3">
      <c r="B133" s="218"/>
      <c r="C133" s="218"/>
      <c r="D133" s="218"/>
      <c r="E133" s="218"/>
      <c r="F133" s="218"/>
    </row>
    <row r="134" spans="2:6" x14ac:dyDescent="0.3">
      <c r="B134" s="218"/>
      <c r="C134" s="218"/>
      <c r="D134" s="218"/>
      <c r="E134" s="218"/>
      <c r="F134" s="218"/>
    </row>
    <row r="135" spans="2:6" x14ac:dyDescent="0.3">
      <c r="B135" s="218"/>
      <c r="C135" s="218"/>
      <c r="D135" s="218"/>
      <c r="E135" s="218"/>
      <c r="F135" s="218"/>
    </row>
    <row r="136" spans="2:6" x14ac:dyDescent="0.3">
      <c r="B136" s="218"/>
      <c r="C136" s="218"/>
      <c r="D136" s="218"/>
      <c r="E136" s="218"/>
      <c r="F136" s="218"/>
    </row>
    <row r="137" spans="2:6" x14ac:dyDescent="0.3">
      <c r="B137" s="218"/>
      <c r="C137" s="218"/>
      <c r="D137" s="218"/>
      <c r="E137" s="218"/>
      <c r="F137" s="218"/>
    </row>
    <row r="138" spans="2:6" x14ac:dyDescent="0.3">
      <c r="B138" s="218"/>
      <c r="C138" s="218"/>
      <c r="D138" s="218"/>
      <c r="E138" s="218"/>
      <c r="F138" s="218"/>
    </row>
  </sheetData>
  <mergeCells count="3">
    <mergeCell ref="C1:G1"/>
    <mergeCell ref="C2:G2"/>
    <mergeCell ref="C3:G3"/>
  </mergeCells>
  <phoneticPr fontId="40" type="noConversion"/>
  <pageMargins left="0.7" right="0.7" top="0.75" bottom="0.75" header="0.3" footer="0.3"/>
  <pageSetup paperSize="9" scale="6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ce25b5-b67d-4b5e-b0af-9b530a87499d">
      <Terms xmlns="http://schemas.microsoft.com/office/infopath/2007/PartnerControls"/>
    </lcf76f155ced4ddcb4097134ff3c332f>
    <TaxCatchAll xmlns="73a30397-25c2-4ad3-bb3d-05002c118c1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6B63E5C01CEF409EEDB08034F440C0" ma:contentTypeVersion="12" ma:contentTypeDescription="Create a new document." ma:contentTypeScope="" ma:versionID="e6f547ef8b858fd9c47e845b55c976dc">
  <xsd:schema xmlns:xsd="http://www.w3.org/2001/XMLSchema" xmlns:xs="http://www.w3.org/2001/XMLSchema" xmlns:p="http://schemas.microsoft.com/office/2006/metadata/properties" xmlns:ns2="f7ce25b5-b67d-4b5e-b0af-9b530a87499d" xmlns:ns3="73a30397-25c2-4ad3-bb3d-05002c118c14" targetNamespace="http://schemas.microsoft.com/office/2006/metadata/properties" ma:root="true" ma:fieldsID="bf55de406e9f24582860828fcad83ccc" ns2:_="" ns3:_="">
    <xsd:import namespace="f7ce25b5-b67d-4b5e-b0af-9b530a87499d"/>
    <xsd:import namespace="73a30397-25c2-4ad3-bb3d-05002c118c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e25b5-b67d-4b5e-b0af-9b530a874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a30397-25c2-4ad3-bb3d-05002c118c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73d8d6-1a9d-4d5a-9b41-5631e7f2b999}" ma:internalName="TaxCatchAll" ma:showField="CatchAllData" ma:web="73a30397-25c2-4ad3-bb3d-05002c118c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5C42FD-10CB-4B7B-B9B4-E6BFB920F9C9}">
  <ds:schemaRef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f7ce25b5-b67d-4b5e-b0af-9b530a87499d"/>
    <ds:schemaRef ds:uri="http://purl.org/dc/terms/"/>
    <ds:schemaRef ds:uri="73a30397-25c2-4ad3-bb3d-05002c118c14"/>
    <ds:schemaRef ds:uri="http://schemas.microsoft.com/office/2006/metadata/properties"/>
  </ds:schemaRefs>
</ds:datastoreItem>
</file>

<file path=customXml/itemProps2.xml><?xml version="1.0" encoding="utf-8"?>
<ds:datastoreItem xmlns:ds="http://schemas.openxmlformats.org/officeDocument/2006/customXml" ds:itemID="{AA9BDC31-F93A-437D-9850-53B65B1C121A}">
  <ds:schemaRefs>
    <ds:schemaRef ds:uri="http://schemas.microsoft.com/sharepoint/v3/contenttype/forms"/>
  </ds:schemaRefs>
</ds:datastoreItem>
</file>

<file path=customXml/itemProps3.xml><?xml version="1.0" encoding="utf-8"?>
<ds:datastoreItem xmlns:ds="http://schemas.openxmlformats.org/officeDocument/2006/customXml" ds:itemID="{D74A26F7-17BC-4957-A6F9-DD64E7054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e25b5-b67d-4b5e-b0af-9b530a87499d"/>
    <ds:schemaRef ds:uri="73a30397-25c2-4ad3-bb3d-05002c118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 Page</vt:lpstr>
      <vt:lpstr>Summary</vt:lpstr>
      <vt:lpstr>Preliminaries</vt:lpstr>
      <vt:lpstr>Provisional Amounts</vt:lpstr>
      <vt:lpstr>Ducting</vt:lpstr>
      <vt:lpstr>Piping &amp; Fitting</vt:lpstr>
      <vt:lpstr>Equipment</vt:lpstr>
      <vt:lpstr>Terminals</vt:lpstr>
      <vt:lpstr>VRF</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Maureen De Sousa</dc:creator>
  <cp:keywords/>
  <dc:description/>
  <cp:lastModifiedBy>Unathi Manda</cp:lastModifiedBy>
  <cp:revision/>
  <dcterms:created xsi:type="dcterms:W3CDTF">2014-07-14T13:29:47Z</dcterms:created>
  <dcterms:modified xsi:type="dcterms:W3CDTF">2025-08-29T12:29:10Z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0x010100636B63E5C01CEF409EEDB08034F440C0</vt:lpwstr>
  </property>
  <property fmtid="{D5CDD505-2E9C-101B-9397-08002B2CF9AE}" pid="3" name="MediaServiceImageTags">
    <vt:lpwstr/>
  </property>
</Properties>
</file>