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rporate\PROC\Procurement\Projects\2022 TO 2023 CSIR PROJECTS\Support Services\FM &amp; SS\Published RFPs\Published RFPs more than 500K\RFP No. Call 692190 Canteen n Catering Services\2. RFP\"/>
    </mc:Choice>
  </mc:AlternateContent>
  <xr:revisionPtr revIDLastSave="0" documentId="13_ncr:1_{A02D6ACA-0C75-417C-8CA4-F2AECF353F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TES" sheetId="8" r:id="rId1"/>
    <sheet name="Menu Pricing" sheetId="7" r:id="rId2"/>
    <sheet name="Statement - Comprehensive Incom" sheetId="3" r:id="rId3"/>
    <sheet name="Statement - Financial Position" sheetId="2" r:id="rId4"/>
    <sheet name="Sustainability Indicator" sheetId="5" r:id="rId5"/>
    <sheet name="Supplier List" sheetId="6" r:id="rId6"/>
  </sheets>
  <externalReferences>
    <externalReference r:id="rId7"/>
  </externalReferences>
  <definedNames>
    <definedName name="NetIncomeY1">'[1]7b-IncomeStatementYrs1-3'!$C$59</definedName>
    <definedName name="NetIncomeY2">'[1]7b-IncomeStatementYrs1-3'!$E$59</definedName>
    <definedName name="NetIncomeY3">'[1]7b-IncomeStatementYrs1-3'!$G$59</definedName>
    <definedName name="_xlnm.Print_Area" localSheetId="4">'Sustainability Indicator'!$A$1:$E$14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7" l="1"/>
  <c r="G54" i="7"/>
  <c r="G53" i="7"/>
  <c r="G52" i="7"/>
  <c r="G51" i="7"/>
  <c r="G48" i="7"/>
  <c r="G47" i="7"/>
  <c r="G46" i="7"/>
  <c r="G45" i="7"/>
  <c r="G44" i="7"/>
  <c r="G39" i="7"/>
  <c r="G40" i="7"/>
  <c r="G41" i="7"/>
  <c r="G38" i="7"/>
  <c r="G35" i="7"/>
  <c r="G22" i="7"/>
  <c r="G23" i="7"/>
  <c r="G24" i="7"/>
  <c r="G32" i="7"/>
  <c r="B8" i="5"/>
  <c r="G7" i="3"/>
  <c r="E8" i="5" s="1"/>
  <c r="F7" i="3"/>
  <c r="D8" i="5" s="1"/>
  <c r="E7" i="3"/>
  <c r="C8" i="5" s="1"/>
  <c r="D7" i="3"/>
  <c r="G34" i="7"/>
  <c r="G33" i="7"/>
  <c r="G31" i="7"/>
  <c r="G30" i="7"/>
  <c r="G29" i="7"/>
  <c r="G28" i="7"/>
  <c r="G25" i="7"/>
  <c r="G21" i="7"/>
  <c r="G20" i="7"/>
  <c r="G19" i="7"/>
  <c r="G18" i="7"/>
  <c r="G17" i="7"/>
  <c r="G15" i="7"/>
  <c r="G14" i="7"/>
  <c r="G13" i="7"/>
  <c r="G12" i="7"/>
  <c r="G11" i="7"/>
  <c r="G10" i="7"/>
  <c r="G9" i="7"/>
  <c r="G8" i="7"/>
  <c r="G7" i="7"/>
  <c r="G58" i="7" l="1"/>
  <c r="G60" i="7" s="1"/>
  <c r="E24" i="2" l="1"/>
  <c r="F24" i="2"/>
  <c r="G24" i="2"/>
  <c r="D24" i="2"/>
  <c r="E15" i="2"/>
  <c r="E25" i="2" s="1"/>
  <c r="F15" i="2"/>
  <c r="F25" i="2" s="1"/>
  <c r="G15" i="2"/>
  <c r="G25" i="2" s="1"/>
  <c r="D15" i="2"/>
  <c r="E11" i="3"/>
  <c r="F11" i="3"/>
  <c r="G11" i="3"/>
  <c r="D11" i="3"/>
  <c r="D25" i="2" l="1"/>
  <c r="E31" i="2" l="1"/>
  <c r="E36" i="2"/>
  <c r="E44" i="2"/>
  <c r="C6" i="5" s="1"/>
  <c r="E29" i="3"/>
  <c r="E31" i="3" s="1"/>
  <c r="D29" i="3"/>
  <c r="D31" i="3" s="1"/>
  <c r="E45" i="2" l="1"/>
  <c r="E46" i="2" s="1"/>
  <c r="D33" i="3"/>
  <c r="D36" i="3" s="1"/>
  <c r="E33" i="3"/>
  <c r="E36" i="3" s="1"/>
  <c r="G29" i="3"/>
  <c r="G31" i="3" s="1"/>
  <c r="F29" i="3"/>
  <c r="F31" i="3" s="1"/>
  <c r="G44" i="2"/>
  <c r="E6" i="5" s="1"/>
  <c r="F44" i="2"/>
  <c r="D6" i="5" s="1"/>
  <c r="D44" i="2"/>
  <c r="B6" i="5" s="1"/>
  <c r="G36" i="2"/>
  <c r="G45" i="2" s="1"/>
  <c r="G46" i="2" s="1"/>
  <c r="F36" i="2"/>
  <c r="D36" i="2"/>
  <c r="G31" i="2"/>
  <c r="F31" i="2"/>
  <c r="D31" i="2"/>
  <c r="D39" i="3" l="1"/>
  <c r="B9" i="5"/>
  <c r="E39" i="3"/>
  <c r="C9" i="5"/>
  <c r="F45" i="2"/>
  <c r="F46" i="2" s="1"/>
  <c r="D45" i="2"/>
  <c r="D46" i="2"/>
  <c r="F33" i="3"/>
  <c r="F36" i="3" s="1"/>
  <c r="G33" i="3"/>
  <c r="G36" i="3" s="1"/>
  <c r="G39" i="3" l="1"/>
  <c r="E9" i="5"/>
  <c r="F39" i="3"/>
  <c r="D9" i="5"/>
</calcChain>
</file>

<file path=xl/sharedStrings.xml><?xml version="1.0" encoding="utf-8"?>
<sst xmlns="http://schemas.openxmlformats.org/spreadsheetml/2006/main" count="219" uniqueCount="194">
  <si>
    <r>
      <t xml:space="preserve">Projected </t>
    </r>
    <r>
      <rPr>
        <b/>
        <sz val="10"/>
        <color rgb="FFFF0000"/>
        <rFont val="Arial"/>
        <family val="2"/>
      </rPr>
      <t>Year 1</t>
    </r>
  </si>
  <si>
    <r>
      <t xml:space="preserve">Projected </t>
    </r>
    <r>
      <rPr>
        <b/>
        <sz val="10"/>
        <color rgb="FFFF0000"/>
        <rFont val="Arial"/>
        <family val="2"/>
      </rPr>
      <t>Year 2</t>
    </r>
    <r>
      <rPr>
        <sz val="11"/>
        <color theme="1"/>
        <rFont val="Calibri"/>
        <family val="2"/>
        <scheme val="minor"/>
      </rPr>
      <t/>
    </r>
  </si>
  <si>
    <r>
      <t xml:space="preserve">Projected </t>
    </r>
    <r>
      <rPr>
        <b/>
        <sz val="10"/>
        <color rgb="FFFF0000"/>
        <rFont val="Arial"/>
        <family val="2"/>
      </rPr>
      <t>Year 3</t>
    </r>
    <r>
      <rPr>
        <sz val="11"/>
        <color theme="1"/>
        <rFont val="Calibri"/>
        <family val="2"/>
        <scheme val="minor"/>
      </rPr>
      <t/>
    </r>
  </si>
  <si>
    <t>Fixed Assets at costs</t>
  </si>
  <si>
    <t>Machinery and Equipments</t>
  </si>
  <si>
    <t xml:space="preserve"> Vehicles</t>
  </si>
  <si>
    <t>Less Accumulated Depreciation</t>
  </si>
  <si>
    <t>Current Assets</t>
  </si>
  <si>
    <t>Trade Receivables</t>
  </si>
  <si>
    <t>Cash and Cash Equivalents</t>
  </si>
  <si>
    <t>Equity</t>
  </si>
  <si>
    <t>Share Capital/Members Contributions</t>
  </si>
  <si>
    <t>Shareholders Loans</t>
  </si>
  <si>
    <t>Reserves</t>
  </si>
  <si>
    <t>Retained Earnings</t>
  </si>
  <si>
    <t>Minority Interest</t>
  </si>
  <si>
    <t xml:space="preserve">Non-Current Liabilities </t>
  </si>
  <si>
    <t>Total Third Party Interest Bearing Debt</t>
  </si>
  <si>
    <t>Deferred Tax</t>
  </si>
  <si>
    <t>Current Liabilities</t>
  </si>
  <si>
    <t>Trade Payables</t>
  </si>
  <si>
    <t>Current Tax</t>
  </si>
  <si>
    <t>Salaries &amp; Wages</t>
  </si>
  <si>
    <t>EBITDA</t>
  </si>
  <si>
    <t>Depreciation</t>
  </si>
  <si>
    <t>EBIT</t>
  </si>
  <si>
    <t>Tax</t>
  </si>
  <si>
    <t>Dividends</t>
  </si>
  <si>
    <t>Company Name:</t>
  </si>
  <si>
    <t>Statement of Financial Position (previously called Balance Sheet)</t>
  </si>
  <si>
    <t>Company Name</t>
  </si>
  <si>
    <t>Sales</t>
  </si>
  <si>
    <t>Opening Stock</t>
  </si>
  <si>
    <t>Purchases</t>
  </si>
  <si>
    <t>Less: Cost of Sales</t>
  </si>
  <si>
    <t>Gross Profit</t>
  </si>
  <si>
    <t>Less: Expenses</t>
  </si>
  <si>
    <t>Insurance</t>
  </si>
  <si>
    <t>Stationery and sundries</t>
  </si>
  <si>
    <t>Closing Stock</t>
  </si>
  <si>
    <t>Repairs and maintenance</t>
  </si>
  <si>
    <t>Fees- audit</t>
  </si>
  <si>
    <t>Bank Interest</t>
  </si>
  <si>
    <t>Administrative expenses</t>
  </si>
  <si>
    <t>Profit AFTER Tax</t>
  </si>
  <si>
    <t>Profit BEFORE Tax (PBT)</t>
  </si>
  <si>
    <t>Retained Earnings/ (Loss)</t>
  </si>
  <si>
    <t>Statement of Financial Position (previously called Income Statement)</t>
  </si>
  <si>
    <t>TOTAL ASSETS</t>
  </si>
  <si>
    <t>Total Fixed Assets</t>
  </si>
  <si>
    <t>Other Receivables</t>
  </si>
  <si>
    <t>Other non-current assets</t>
  </si>
  <si>
    <t>Other Payables</t>
  </si>
  <si>
    <t>TOTAL EQUITY AND LIABILITIES</t>
  </si>
  <si>
    <t>Liabilities</t>
  </si>
  <si>
    <t xml:space="preserve">Inventory </t>
  </si>
  <si>
    <t>e.g. Accruals</t>
  </si>
  <si>
    <t>e.g Bank Overdraft</t>
  </si>
  <si>
    <t>EXAMPLE</t>
  </si>
  <si>
    <t xml:space="preserve">Tender: </t>
  </si>
  <si>
    <t>Notes:</t>
  </si>
  <si>
    <t>(Note: delete this note and indicate the name of the company and services you are tendering for in this space)</t>
  </si>
  <si>
    <t>(NOTE: Delete this note and Indicate your company name in this space)</t>
  </si>
  <si>
    <t>Tender:</t>
  </si>
  <si>
    <t>Note: delete this note and indicate the name of the company and services you are tendering for in this space)</t>
  </si>
  <si>
    <t>e.g Equipment hire</t>
  </si>
  <si>
    <t>e.g Miscellaneous</t>
  </si>
  <si>
    <t>Service Fee</t>
  </si>
  <si>
    <t>Name of Supplier</t>
  </si>
  <si>
    <t>% of total inputs</t>
  </si>
  <si>
    <t>Supplier agreement in place</t>
  </si>
  <si>
    <t>Tender</t>
  </si>
  <si>
    <t>No.</t>
  </si>
  <si>
    <t>Supplier List</t>
  </si>
  <si>
    <t>Income/(outflow) from Associates</t>
  </si>
  <si>
    <t>Net Interest Paid/ (Received)</t>
  </si>
  <si>
    <t>Note: Figures for items in brackets to have a minus sign in front (e.g -3000)</t>
  </si>
  <si>
    <t>Ratios</t>
  </si>
  <si>
    <t>Liquidity</t>
  </si>
  <si>
    <t>Current Ratio</t>
  </si>
  <si>
    <t>Profitability</t>
  </si>
  <si>
    <t>Gross Profit Margin</t>
  </si>
  <si>
    <t>Net Profit Margin</t>
  </si>
  <si>
    <t>Projected Year 1</t>
  </si>
  <si>
    <t>Projected Year 2</t>
  </si>
  <si>
    <t>Projected Year 3</t>
  </si>
  <si>
    <t>Sustainability Indicators</t>
  </si>
  <si>
    <t>Current ratio is an indication of a company's ability to meet short-term debt obligations.</t>
  </si>
  <si>
    <t>Gross Profit Margin  indicates how much profit is earned on your products without consideration of indirect costs, selling and administration costs.</t>
  </si>
  <si>
    <t>Net Profit Margin shows how much profit comes from every dollar of sales.</t>
  </si>
  <si>
    <t>Please work on the pricing as per the grammages provided</t>
  </si>
  <si>
    <t>Variations from this are provided in Product Specification</t>
  </si>
  <si>
    <t xml:space="preserve">This is not the definitive menu - ie we are asking for pricing for tender purposes however this will form an anchor role in the SLA </t>
  </si>
  <si>
    <t xml:space="preserve">Menu's and firm pricing will be further discussed at the SLA period </t>
  </si>
  <si>
    <t>ITEM</t>
  </si>
  <si>
    <t>QTY</t>
  </si>
  <si>
    <t>DESCRIPTION</t>
  </si>
  <si>
    <t>NAME OF DISH</t>
  </si>
  <si>
    <t>PRODUCT SPECIFICATION</t>
  </si>
  <si>
    <t>UNIT RATE</t>
  </si>
  <si>
    <t>TOTAL</t>
  </si>
  <si>
    <t xml:space="preserve">Meal of the Day </t>
  </si>
  <si>
    <t xml:space="preserve">Traditional/Ethnic meal </t>
  </si>
  <si>
    <t xml:space="preserve">Protein minimum raw weight (bone out) 180 gm ( bone in) 210 - 240gm's, starch 120g and Veg/salad 80 g </t>
  </si>
  <si>
    <t>Western ' Meal</t>
  </si>
  <si>
    <t xml:space="preserve">Vegetarian Meal </t>
  </si>
  <si>
    <t xml:space="preserve">Chefs Specials </t>
  </si>
  <si>
    <t xml:space="preserve">Indicate typical average cost using above specs </t>
  </si>
  <si>
    <t xml:space="preserve">Kosher/Halaal/Other </t>
  </si>
  <si>
    <t xml:space="preserve">Name of supplier (type in line below) and typical average cost </t>
  </si>
  <si>
    <t>Breakfast</t>
  </si>
  <si>
    <t xml:space="preserve">English </t>
  </si>
  <si>
    <t xml:space="preserve">2 slice brown toast, 2 slices back bacon, 1 slice fried tomato, 2 fried eggs (lg), 1 x pork sasuage (not chipolatta) </t>
  </si>
  <si>
    <t xml:space="preserve">Omelette </t>
  </si>
  <si>
    <t xml:space="preserve">3 Egg </t>
  </si>
  <si>
    <t xml:space="preserve">3 eggs , Ham (15mg) , diced tomato and onion </t>
  </si>
  <si>
    <t xml:space="preserve">Call Order/Grab and Go </t>
  </si>
  <si>
    <t xml:space="preserve">Toasted Ham Cheese and Tomato </t>
  </si>
  <si>
    <t xml:space="preserve">2 slices bread , 30 gm's cheese, 2 slice tomato, 1 slice sandwich ham </t>
  </si>
  <si>
    <t>Bacon and Egg</t>
  </si>
  <si>
    <t>2 slices rye bread, 1 large egg 2 slices back bacon</t>
  </si>
  <si>
    <t xml:space="preserve">Chicken mayonnaise </t>
  </si>
  <si>
    <t>2 slices health bread, lettuce, 30 gm's Chicken Mayo, 2 slices tomato</t>
  </si>
  <si>
    <t>Roast Beef and Mustard Trammezzini</t>
  </si>
  <si>
    <t xml:space="preserve">1 x Trammezzini, 2 slices Beef, 2 slice tomato </t>
  </si>
  <si>
    <t xml:space="preserve">Cheese Tomato and Cucumber on Rye </t>
  </si>
  <si>
    <t xml:space="preserve">2 x Slice Rye, 30 gm's Cheese, 2 Slice tomato, 4 Slice Cucumber </t>
  </si>
  <si>
    <t xml:space="preserve">Cheese Burger and Chips </t>
  </si>
  <si>
    <t xml:space="preserve">1 Bun, 150gm Patty, Condiment, Gherkins slice x 2 , 1 x Tomato slice Cheese slice x 1, chups x 100gm's </t>
  </si>
  <si>
    <t>Russian Roll</t>
  </si>
  <si>
    <t>70 gm russian , 1 x Hot dog roll</t>
  </si>
  <si>
    <t xml:space="preserve">Potato (slap) chips </t>
  </si>
  <si>
    <t xml:space="preserve">200 gm portion </t>
  </si>
  <si>
    <t>Pies - name supplier and minimum filling grammage</t>
  </si>
  <si>
    <t>Name supplier and minimum filling grammage</t>
  </si>
  <si>
    <t xml:space="preserve">Resale/Confectionary </t>
  </si>
  <si>
    <t>Bar One 100gm</t>
  </si>
  <si>
    <t xml:space="preserve">Simba Chips 36 gm's </t>
  </si>
  <si>
    <t>Tumbles 65gms</t>
  </si>
  <si>
    <t>Popcorn 65 gm's</t>
  </si>
  <si>
    <t>Biltong 50gms</t>
  </si>
  <si>
    <t>Fizzpop</t>
  </si>
  <si>
    <t>Maynards 75gms</t>
  </si>
  <si>
    <t>Cadburys Slab 80gms</t>
  </si>
  <si>
    <t>Bakery/Pastries</t>
  </si>
  <si>
    <t xml:space="preserve">Name of product </t>
  </si>
  <si>
    <t xml:space="preserve">Individual pricing </t>
  </si>
  <si>
    <t xml:space="preserve">Croissant </t>
  </si>
  <si>
    <t xml:space="preserve">1 x Crossisant 1 x butter portion, 1 x jam portion </t>
  </si>
  <si>
    <t xml:space="preserve">Muffin - std size </t>
  </si>
  <si>
    <t>Danish - apple - std size</t>
  </si>
  <si>
    <t>Slice of cake - Black Forest</t>
  </si>
  <si>
    <t xml:space="preserve">Normal cake sliced into 12 </t>
  </si>
  <si>
    <t xml:space="preserve">Cold Beverages </t>
  </si>
  <si>
    <t xml:space="preserve">Per Unit </t>
  </si>
  <si>
    <t xml:space="preserve">As per ml spec </t>
  </si>
  <si>
    <t>Buddy - Carbonated soft drink 500ml</t>
  </si>
  <si>
    <t>Coca Cola Product</t>
  </si>
  <si>
    <t>Can  - Carbonated soft drink 330ml</t>
  </si>
  <si>
    <t>Bottled Water - 500ml</t>
  </si>
  <si>
    <t>Valpre</t>
  </si>
  <si>
    <t xml:space="preserve">Bottled Juice - 350ml </t>
  </si>
  <si>
    <t>Sir Juice</t>
  </si>
  <si>
    <t>Powerade - 500ml</t>
  </si>
  <si>
    <t xml:space="preserve">Platters - Functions </t>
  </si>
  <si>
    <t xml:space="preserve">Price of platter to serve 10 pax - cost for 1.5 items per person </t>
  </si>
  <si>
    <t>Sweet - desserts</t>
  </si>
  <si>
    <t>Indicate 5 items</t>
  </si>
  <si>
    <t>Sandwich Platter</t>
  </si>
  <si>
    <t>Cold Meat Platter</t>
  </si>
  <si>
    <t xml:space="preserve">Cheese Platter </t>
  </si>
  <si>
    <t>Fruit Platter</t>
  </si>
  <si>
    <t>SUB-TOTAL (Excluding VAT)</t>
  </si>
  <si>
    <t>GRAND TOTAL (Excluding VAT)</t>
  </si>
  <si>
    <t>Menu Pricing</t>
  </si>
  <si>
    <t>General Specification for Food/ menu pricing :</t>
  </si>
  <si>
    <t>General Specification for Financial statements :</t>
  </si>
  <si>
    <t>You can make use of the tempates contained herein, i.e. Statement of Comprehensive Income, Statement of Financial Position a or submit your own in line with these guidelines as your company's financial sustainability over the period of the tender will be evaluated.</t>
  </si>
  <si>
    <t>Examples are provided for Statement of Comprehensive Income, Statement of Financial position and Sustainability Indicator.</t>
  </si>
  <si>
    <t>All the shaded cells contain formulas for your convenience.</t>
  </si>
  <si>
    <t>General Specification for Supplier List :</t>
  </si>
  <si>
    <t>Description of products they supply</t>
  </si>
  <si>
    <t>Please complete the supplier list.</t>
  </si>
  <si>
    <t xml:space="preserve">PLEASE NOTE: </t>
  </si>
  <si>
    <t>Notes</t>
  </si>
  <si>
    <t>Content</t>
  </si>
  <si>
    <t>Worksheet</t>
  </si>
  <si>
    <t>Statement of Comprehensive Income</t>
  </si>
  <si>
    <t>Statement of Financial Position</t>
  </si>
  <si>
    <t>Sustainability Indicator</t>
  </si>
  <si>
    <t>General Specification for mandatory documents :</t>
  </si>
  <si>
    <t>Please check your submission for compliance against the Checklist of Mandatory Documents requirement and ensure that all the required documents are included.</t>
  </si>
  <si>
    <t>This spreadsheet contains 6 worksheets inclusive of this one as follows:</t>
  </si>
  <si>
    <t>CSIR RFP No. 3537/13/09/2022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</si>
</sst>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R&quot;\ * #,##0.00_);_(&quot;R&quot;\ * \(#,##0.00\);_(&quot;R&quot;\ * &quot;-&quot;??_);_(@_)"/>
    <numFmt numFmtId="165" formatCode="_(* #,##0.00_);_(* \(#,##0.00\);_(* &quot;-&quot;??_);_(@_)"/>
    <numFmt numFmtId="166" formatCode="&quot;R&quot;#,##0.00"/>
    <numFmt numFmtId="167" formatCode="&quot;R&quot;\ #,##0.00"/>
    <numFmt numFmtId="168" formatCode="[$-409]dd\-mmm\-yy;@"/>
    <numFmt numFmtId="169" formatCode="_(&quot;$&quot;* #,##0_);_(&quot;$&quot;* \(#,##0\);_(&quot;$&quot;* &quot;-&quot;??_);_(@_)"/>
    <numFmt numFmtId="170" formatCode="_(* #,##0_);_(* \(#,##0\);_(* &quot;-&quot;??_);_(@_)"/>
    <numFmt numFmtId="171" formatCode="[$R-1C09]#,##0.00"/>
  </numFmts>
  <fonts count="3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9"/>
      <name val="Gill Sans MT"/>
      <family val="2"/>
    </font>
    <font>
      <b/>
      <sz val="9"/>
      <color theme="3"/>
      <name val="Gill Sans MT"/>
      <family val="2"/>
    </font>
    <font>
      <sz val="9"/>
      <name val="Gill Sans MT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theme="0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65" applyNumberFormat="0" applyFill="0" applyAlignment="0" applyProtection="0"/>
  </cellStyleXfs>
  <cellXfs count="367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5" xfId="0" applyFont="1" applyBorder="1"/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2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3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3" xfId="0" applyFont="1" applyBorder="1"/>
    <xf numFmtId="0" fontId="10" fillId="0" borderId="11" xfId="0" applyFont="1" applyBorder="1"/>
    <xf numFmtId="0" fontId="11" fillId="0" borderId="0" xfId="0" applyFont="1"/>
    <xf numFmtId="0" fontId="13" fillId="10" borderId="0" xfId="0" applyFont="1" applyFill="1" applyBorder="1" applyAlignment="1"/>
    <xf numFmtId="0" fontId="3" fillId="0" borderId="32" xfId="0" applyFont="1" applyBorder="1"/>
    <xf numFmtId="0" fontId="3" fillId="0" borderId="20" xfId="0" applyFont="1" applyFill="1" applyBorder="1" applyAlignment="1" applyProtection="1">
      <alignment vertical="center"/>
      <protection locked="0"/>
    </xf>
    <xf numFmtId="0" fontId="6" fillId="0" borderId="32" xfId="0" applyFont="1" applyFill="1" applyBorder="1" applyAlignment="1">
      <alignment vertical="center"/>
    </xf>
    <xf numFmtId="0" fontId="3" fillId="0" borderId="55" xfId="0" applyFont="1" applyBorder="1" applyAlignment="1">
      <alignment horizontal="left" wrapText="1"/>
    </xf>
    <xf numFmtId="0" fontId="3" fillId="0" borderId="56" xfId="0" applyFont="1" applyBorder="1" applyAlignment="1">
      <alignment horizontal="left" wrapText="1"/>
    </xf>
    <xf numFmtId="0" fontId="14" fillId="10" borderId="32" xfId="0" applyFont="1" applyFill="1" applyBorder="1" applyAlignment="1"/>
    <xf numFmtId="0" fontId="3" fillId="9" borderId="14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5" fillId="10" borderId="32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4" fillId="10" borderId="26" xfId="0" applyFont="1" applyFill="1" applyBorder="1" applyAlignment="1">
      <alignment horizontal="left" vertical="center"/>
    </xf>
    <xf numFmtId="0" fontId="4" fillId="10" borderId="2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 wrapText="1"/>
    </xf>
    <xf numFmtId="0" fontId="13" fillId="9" borderId="0" xfId="0" applyFont="1" applyFill="1" applyBorder="1" applyAlignment="1">
      <alignment horizontal="center"/>
    </xf>
    <xf numFmtId="0" fontId="13" fillId="9" borderId="37" xfId="0" applyFont="1" applyFill="1" applyBorder="1" applyAlignment="1">
      <alignment horizontal="center"/>
    </xf>
    <xf numFmtId="0" fontId="13" fillId="9" borderId="39" xfId="0" applyFont="1" applyFill="1" applyBorder="1" applyAlignment="1">
      <alignment horizontal="center"/>
    </xf>
    <xf numFmtId="0" fontId="8" fillId="6" borderId="44" xfId="0" applyFont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5" fillId="4" borderId="34" xfId="0" applyFont="1" applyFill="1" applyBorder="1" applyAlignment="1">
      <alignment horizontal="center" vertical="center" wrapText="1"/>
    </xf>
    <xf numFmtId="166" fontId="5" fillId="4" borderId="34" xfId="0" applyNumberFormat="1" applyFont="1" applyFill="1" applyBorder="1" applyAlignment="1">
      <alignment horizontal="center" vertical="center" wrapText="1"/>
    </xf>
    <xf numFmtId="167" fontId="6" fillId="0" borderId="7" xfId="0" applyNumberFormat="1" applyFont="1" applyBorder="1" applyAlignment="1" applyProtection="1">
      <alignment horizontal="center" vertical="center"/>
      <protection locked="0"/>
    </xf>
    <xf numFmtId="167" fontId="6" fillId="0" borderId="24" xfId="0" applyNumberFormat="1" applyFont="1" applyBorder="1" applyAlignment="1" applyProtection="1">
      <alignment horizontal="center" vertical="center"/>
      <protection locked="0"/>
    </xf>
    <xf numFmtId="167" fontId="6" fillId="0" borderId="39" xfId="0" applyNumberFormat="1" applyFont="1" applyBorder="1" applyAlignment="1" applyProtection="1">
      <alignment horizontal="center" vertical="center"/>
      <protection locked="0"/>
    </xf>
    <xf numFmtId="167" fontId="6" fillId="0" borderId="0" xfId="0" applyNumberFormat="1" applyFont="1" applyBorder="1" applyAlignment="1" applyProtection="1">
      <alignment horizontal="center" vertical="center"/>
      <protection locked="0"/>
    </xf>
    <xf numFmtId="167" fontId="6" fillId="0" borderId="37" xfId="0" applyNumberFormat="1" applyFont="1" applyBorder="1" applyAlignment="1" applyProtection="1">
      <alignment horizontal="center" vertical="center"/>
      <protection locked="0"/>
    </xf>
    <xf numFmtId="167" fontId="6" fillId="0" borderId="10" xfId="0" applyNumberFormat="1" applyFont="1" applyBorder="1" applyAlignment="1" applyProtection="1">
      <alignment horizontal="center" vertical="center"/>
      <protection locked="0"/>
    </xf>
    <xf numFmtId="167" fontId="6" fillId="0" borderId="9" xfId="0" applyNumberFormat="1" applyFont="1" applyBorder="1" applyAlignment="1" applyProtection="1">
      <alignment horizontal="center" vertical="center"/>
      <protection locked="0"/>
    </xf>
    <xf numFmtId="167" fontId="6" fillId="0" borderId="25" xfId="0" applyNumberFormat="1" applyFont="1" applyBorder="1" applyAlignment="1" applyProtection="1">
      <alignment horizontal="center" vertical="center"/>
      <protection locked="0"/>
    </xf>
    <xf numFmtId="167" fontId="4" fillId="10" borderId="45" xfId="2" applyNumberFormat="1" applyFont="1" applyFill="1" applyBorder="1" applyAlignment="1">
      <alignment horizontal="center" vertical="center"/>
    </xf>
    <xf numFmtId="167" fontId="4" fillId="10" borderId="46" xfId="2" applyNumberFormat="1" applyFont="1" applyFill="1" applyBorder="1" applyAlignment="1">
      <alignment horizontal="center" vertical="center"/>
    </xf>
    <xf numFmtId="167" fontId="6" fillId="0" borderId="35" xfId="0" applyNumberFormat="1" applyFont="1" applyBorder="1" applyAlignment="1" applyProtection="1">
      <alignment horizontal="center" vertical="center"/>
      <protection locked="0"/>
    </xf>
    <xf numFmtId="167" fontId="3" fillId="0" borderId="49" xfId="0" applyNumberFormat="1" applyFont="1" applyFill="1" applyBorder="1" applyAlignment="1">
      <alignment horizontal="center" vertical="center"/>
    </xf>
    <xf numFmtId="167" fontId="3" fillId="0" borderId="27" xfId="0" applyNumberFormat="1" applyFont="1" applyFill="1" applyBorder="1" applyAlignment="1">
      <alignment horizontal="center" vertical="center"/>
    </xf>
    <xf numFmtId="167" fontId="3" fillId="0" borderId="28" xfId="0" applyNumberFormat="1" applyFont="1" applyFill="1" applyBorder="1" applyAlignment="1">
      <alignment horizontal="center" vertical="center"/>
    </xf>
    <xf numFmtId="167" fontId="3" fillId="0" borderId="37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39" xfId="0" applyNumberFormat="1" applyFont="1" applyFill="1" applyBorder="1" applyAlignment="1">
      <alignment horizontal="center" vertical="center"/>
    </xf>
    <xf numFmtId="167" fontId="6" fillId="0" borderId="49" xfId="0" applyNumberFormat="1" applyFont="1" applyBorder="1" applyAlignment="1" applyProtection="1">
      <alignment horizontal="center" vertical="center"/>
      <protection locked="0"/>
    </xf>
    <xf numFmtId="167" fontId="6" fillId="0" borderId="27" xfId="0" applyNumberFormat="1" applyFont="1" applyBorder="1" applyAlignment="1" applyProtection="1">
      <alignment horizontal="center" vertical="center"/>
      <protection locked="0"/>
    </xf>
    <xf numFmtId="167" fontId="6" fillId="0" borderId="28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/>
    <xf numFmtId="164" fontId="23" fillId="0" borderId="0" xfId="4" applyFont="1" applyFill="1" applyBorder="1"/>
    <xf numFmtId="170" fontId="23" fillId="0" borderId="0" xfId="3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2" fillId="9" borderId="33" xfId="6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/>
    </xf>
    <xf numFmtId="0" fontId="23" fillId="0" borderId="61" xfId="0" applyFont="1" applyFill="1" applyBorder="1" applyAlignment="1">
      <alignment horizontal="left" vertical="center"/>
    </xf>
    <xf numFmtId="0" fontId="22" fillId="9" borderId="26" xfId="6" applyFont="1" applyFill="1" applyBorder="1" applyAlignment="1">
      <alignment horizontal="left" vertical="center" wrapText="1"/>
    </xf>
    <xf numFmtId="0" fontId="22" fillId="9" borderId="57" xfId="6" applyFont="1" applyFill="1" applyBorder="1" applyAlignment="1">
      <alignment horizontal="center" vertical="center" wrapText="1"/>
    </xf>
    <xf numFmtId="0" fontId="22" fillId="9" borderId="49" xfId="6" applyFont="1" applyFill="1" applyBorder="1" applyAlignment="1">
      <alignment horizontal="center" vertical="center" wrapText="1"/>
    </xf>
    <xf numFmtId="0" fontId="22" fillId="9" borderId="50" xfId="6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4" borderId="44" xfId="0" applyFont="1" applyFill="1" applyBorder="1" applyAlignment="1">
      <alignment horizontal="left" vertical="center"/>
    </xf>
    <xf numFmtId="169" fontId="23" fillId="4" borderId="45" xfId="4" applyNumberFormat="1" applyFont="1" applyFill="1" applyBorder="1" applyAlignment="1">
      <alignment horizontal="center" vertical="center"/>
    </xf>
    <xf numFmtId="10" fontId="23" fillId="4" borderId="45" xfId="5" applyNumberFormat="1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167" fontId="12" fillId="0" borderId="0" xfId="0" applyNumberFormat="1" applyFont="1" applyBorder="1" applyAlignment="1" applyProtection="1">
      <alignment horizontal="center" vertical="center"/>
      <protection locked="0"/>
    </xf>
    <xf numFmtId="167" fontId="12" fillId="0" borderId="37" xfId="0" applyNumberFormat="1" applyFont="1" applyBorder="1" applyAlignment="1" applyProtection="1">
      <alignment horizontal="center" vertical="center"/>
      <protection locked="0"/>
    </xf>
    <xf numFmtId="167" fontId="12" fillId="0" borderId="39" xfId="0" applyNumberFormat="1" applyFont="1" applyBorder="1" applyAlignment="1" applyProtection="1">
      <alignment horizontal="center" vertical="center"/>
      <protection locked="0"/>
    </xf>
    <xf numFmtId="167" fontId="10" fillId="5" borderId="45" xfId="2" applyNumberFormat="1" applyFont="1" applyFill="1" applyBorder="1" applyAlignment="1">
      <alignment horizontal="center" vertical="center"/>
    </xf>
    <xf numFmtId="167" fontId="10" fillId="5" borderId="52" xfId="2" applyNumberFormat="1" applyFont="1" applyFill="1" applyBorder="1" applyAlignment="1">
      <alignment horizontal="center" vertical="center"/>
    </xf>
    <xf numFmtId="167" fontId="10" fillId="5" borderId="46" xfId="2" applyNumberFormat="1" applyFont="1" applyFill="1" applyBorder="1" applyAlignment="1">
      <alignment horizontal="center" vertical="center"/>
    </xf>
    <xf numFmtId="167" fontId="5" fillId="9" borderId="0" xfId="0" applyNumberFormat="1" applyFont="1" applyFill="1" applyBorder="1" applyAlignment="1">
      <alignment horizontal="center" vertical="center"/>
    </xf>
    <xf numFmtId="167" fontId="5" fillId="9" borderId="39" xfId="0" applyNumberFormat="1" applyFont="1" applyFill="1" applyBorder="1" applyAlignment="1">
      <alignment horizontal="center" vertical="center"/>
    </xf>
    <xf numFmtId="167" fontId="3" fillId="5" borderId="51" xfId="0" applyNumberFormat="1" applyFont="1" applyFill="1" applyBorder="1" applyAlignment="1" applyProtection="1">
      <alignment horizontal="center" vertical="center"/>
      <protection locked="0"/>
    </xf>
    <xf numFmtId="167" fontId="3" fillId="5" borderId="36" xfId="0" applyNumberFormat="1" applyFont="1" applyFill="1" applyBorder="1" applyAlignment="1" applyProtection="1">
      <alignment horizontal="center" vertical="center"/>
      <protection locked="0"/>
    </xf>
    <xf numFmtId="167" fontId="9" fillId="7" borderId="49" xfId="2" applyNumberFormat="1" applyFont="1" applyFill="1" applyBorder="1" applyAlignment="1">
      <alignment horizontal="center" vertical="center"/>
    </xf>
    <xf numFmtId="167" fontId="10" fillId="9" borderId="27" xfId="0" applyNumberFormat="1" applyFont="1" applyFill="1" applyBorder="1" applyAlignment="1">
      <alignment horizontal="center" vertical="center"/>
    </xf>
    <xf numFmtId="167" fontId="10" fillId="9" borderId="28" xfId="0" applyNumberFormat="1" applyFont="1" applyFill="1" applyBorder="1" applyAlignment="1">
      <alignment horizontal="center" vertical="center"/>
    </xf>
    <xf numFmtId="167" fontId="6" fillId="0" borderId="50" xfId="0" applyNumberFormat="1" applyFont="1" applyBorder="1" applyAlignment="1" applyProtection="1">
      <alignment horizontal="center" vertical="center"/>
      <protection locked="0"/>
    </xf>
    <xf numFmtId="167" fontId="9" fillId="5" borderId="45" xfId="2" applyNumberFormat="1" applyFont="1" applyFill="1" applyBorder="1" applyAlignment="1">
      <alignment horizontal="center" vertical="center"/>
    </xf>
    <xf numFmtId="167" fontId="9" fillId="5" borderId="52" xfId="2" applyNumberFormat="1" applyFont="1" applyFill="1" applyBorder="1" applyAlignment="1">
      <alignment horizontal="center" vertical="center"/>
    </xf>
    <xf numFmtId="167" fontId="9" fillId="5" borderId="48" xfId="2" applyNumberFormat="1" applyFont="1" applyFill="1" applyBorder="1" applyAlignment="1">
      <alignment horizontal="center" vertical="center"/>
    </xf>
    <xf numFmtId="167" fontId="11" fillId="0" borderId="27" xfId="0" applyNumberFormat="1" applyFont="1" applyBorder="1" applyAlignment="1">
      <alignment horizontal="center"/>
    </xf>
    <xf numFmtId="167" fontId="11" fillId="0" borderId="28" xfId="0" applyNumberFormat="1" applyFont="1" applyBorder="1" applyAlignment="1">
      <alignment horizontal="center"/>
    </xf>
    <xf numFmtId="167" fontId="6" fillId="0" borderId="6" xfId="0" applyNumberFormat="1" applyFont="1" applyBorder="1" applyAlignment="1" applyProtection="1">
      <alignment horizontal="center" vertical="center"/>
      <protection locked="0"/>
    </xf>
    <xf numFmtId="167" fontId="6" fillId="0" borderId="29" xfId="0" applyNumberFormat="1" applyFont="1" applyBorder="1" applyAlignment="1" applyProtection="1">
      <alignment horizontal="center" vertical="center"/>
      <protection locked="0"/>
    </xf>
    <xf numFmtId="167" fontId="6" fillId="0" borderId="30" xfId="0" applyNumberFormat="1" applyFont="1" applyBorder="1" applyAlignment="1" applyProtection="1">
      <alignment horizontal="center" vertical="center"/>
      <protection locked="0"/>
    </xf>
    <xf numFmtId="167" fontId="10" fillId="8" borderId="43" xfId="2" applyNumberFormat="1" applyFont="1" applyFill="1" applyBorder="1" applyAlignment="1">
      <alignment horizontal="center" vertical="center"/>
    </xf>
    <xf numFmtId="167" fontId="10" fillId="8" borderId="38" xfId="2" applyNumberFormat="1" applyFont="1" applyFill="1" applyBorder="1" applyAlignment="1">
      <alignment horizontal="center" vertical="center"/>
    </xf>
    <xf numFmtId="167" fontId="10" fillId="8" borderId="63" xfId="2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/>
    </xf>
    <xf numFmtId="167" fontId="3" fillId="0" borderId="54" xfId="0" applyNumberFormat="1" applyFont="1" applyBorder="1" applyAlignment="1">
      <alignment horizontal="center"/>
    </xf>
    <xf numFmtId="167" fontId="3" fillId="8" borderId="62" xfId="2" applyNumberFormat="1" applyFont="1" applyFill="1" applyBorder="1" applyAlignment="1">
      <alignment horizontal="center" vertical="center"/>
    </xf>
    <xf numFmtId="167" fontId="3" fillId="8" borderId="41" xfId="2" applyNumberFormat="1" applyFont="1" applyFill="1" applyBorder="1" applyAlignment="1">
      <alignment horizontal="center" vertical="center"/>
    </xf>
    <xf numFmtId="167" fontId="3" fillId="8" borderId="42" xfId="2" applyNumberFormat="1" applyFont="1" applyFill="1" applyBorder="1" applyAlignment="1">
      <alignment horizontal="center" vertical="center"/>
    </xf>
    <xf numFmtId="167" fontId="4" fillId="5" borderId="52" xfId="2" applyNumberFormat="1" applyFont="1" applyFill="1" applyBorder="1" applyAlignment="1">
      <alignment horizontal="center" vertical="center"/>
    </xf>
    <xf numFmtId="167" fontId="4" fillId="5" borderId="48" xfId="2" applyNumberFormat="1" applyFont="1" applyFill="1" applyBorder="1" applyAlignment="1">
      <alignment horizontal="center" vertical="center"/>
    </xf>
    <xf numFmtId="167" fontId="9" fillId="7" borderId="47" xfId="1" applyNumberFormat="1" applyFont="1" applyFill="1" applyBorder="1" applyAlignment="1">
      <alignment horizontal="center" vertical="center"/>
    </xf>
    <xf numFmtId="167" fontId="9" fillId="7" borderId="48" xfId="1" applyNumberFormat="1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left" vertical="center"/>
    </xf>
    <xf numFmtId="0" fontId="0" fillId="4" borderId="36" xfId="0" applyFill="1" applyBorder="1" applyAlignment="1">
      <alignment horizontal="left" vertical="center"/>
    </xf>
    <xf numFmtId="0" fontId="18" fillId="13" borderId="36" xfId="0" applyFont="1" applyFill="1" applyBorder="1" applyAlignment="1">
      <alignment vertical="top"/>
    </xf>
    <xf numFmtId="0" fontId="21" fillId="0" borderId="0" xfId="0" applyFont="1" applyFill="1" applyBorder="1" applyAlignment="1">
      <alignment horizontal="left" vertical="center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30" xfId="0" applyBorder="1"/>
    <xf numFmtId="0" fontId="0" fillId="0" borderId="6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171" fontId="0" fillId="0" borderId="38" xfId="0" applyNumberFormat="1" applyBorder="1"/>
    <xf numFmtId="171" fontId="0" fillId="0" borderId="63" xfId="0" applyNumberFormat="1" applyBorder="1"/>
    <xf numFmtId="0" fontId="0" fillId="0" borderId="38" xfId="0" quotePrefix="1" applyBorder="1"/>
    <xf numFmtId="0" fontId="0" fillId="0" borderId="38" xfId="0" applyFill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8" xfId="0" applyFont="1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1" xfId="0" applyBorder="1"/>
    <xf numFmtId="171" fontId="0" fillId="0" borderId="41" xfId="0" applyNumberFormat="1" applyBorder="1"/>
    <xf numFmtId="171" fontId="0" fillId="0" borderId="42" xfId="0" applyNumberFormat="1" applyBorder="1"/>
    <xf numFmtId="0" fontId="19" fillId="0" borderId="0" xfId="0" applyFont="1" applyAlignment="1">
      <alignment horizontal="right"/>
    </xf>
    <xf numFmtId="171" fontId="19" fillId="0" borderId="36" xfId="0" applyNumberFormat="1" applyFont="1" applyBorder="1"/>
    <xf numFmtId="171" fontId="19" fillId="0" borderId="0" xfId="0" applyNumberFormat="1" applyFont="1" applyBorder="1"/>
    <xf numFmtId="0" fontId="24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3" fillId="0" borderId="21" xfId="0" applyFont="1" applyFill="1" applyBorder="1" applyAlignment="1" applyProtection="1">
      <alignment vertical="center"/>
      <protection locked="0"/>
    </xf>
    <xf numFmtId="0" fontId="3" fillId="9" borderId="21" xfId="0" applyFont="1" applyFill="1" applyBorder="1" applyAlignment="1">
      <alignment vertical="center"/>
    </xf>
    <xf numFmtId="167" fontId="3" fillId="5" borderId="66" xfId="0" applyNumberFormat="1" applyFont="1" applyFill="1" applyBorder="1" applyAlignment="1" applyProtection="1">
      <alignment horizontal="center" vertical="center"/>
      <protection locked="0"/>
    </xf>
    <xf numFmtId="167" fontId="9" fillId="7" borderId="67" xfId="2" applyNumberFormat="1" applyFont="1" applyFill="1" applyBorder="1" applyAlignment="1">
      <alignment horizontal="center" vertical="center"/>
    </xf>
    <xf numFmtId="167" fontId="3" fillId="0" borderId="68" xfId="0" applyNumberFormat="1" applyFont="1" applyBorder="1" applyAlignment="1">
      <alignment horizontal="center"/>
    </xf>
    <xf numFmtId="167" fontId="4" fillId="5" borderId="66" xfId="2" applyNumberFormat="1" applyFont="1" applyFill="1" applyBorder="1" applyAlignment="1">
      <alignment horizontal="center" vertical="center"/>
    </xf>
    <xf numFmtId="167" fontId="9" fillId="7" borderId="45" xfId="1" applyNumberFormat="1" applyFont="1" applyFill="1" applyBorder="1" applyAlignment="1">
      <alignment horizontal="center" vertical="center"/>
    </xf>
    <xf numFmtId="0" fontId="20" fillId="14" borderId="71" xfId="0" applyFont="1" applyFill="1" applyBorder="1" applyAlignment="1">
      <alignment horizontal="center"/>
    </xf>
    <xf numFmtId="167" fontId="6" fillId="14" borderId="71" xfId="0" applyNumberFormat="1" applyFont="1" applyFill="1" applyBorder="1" applyAlignment="1" applyProtection="1">
      <alignment horizontal="center" vertical="center"/>
      <protection locked="0"/>
    </xf>
    <xf numFmtId="167" fontId="12" fillId="14" borderId="71" xfId="0" applyNumberFormat="1" applyFont="1" applyFill="1" applyBorder="1" applyAlignment="1" applyProtection="1">
      <alignment horizontal="center" vertical="center"/>
      <protection locked="0"/>
    </xf>
    <xf numFmtId="167" fontId="10" fillId="5" borderId="72" xfId="2" applyNumberFormat="1" applyFont="1" applyFill="1" applyBorder="1" applyAlignment="1">
      <alignment horizontal="center" vertical="center"/>
    </xf>
    <xf numFmtId="167" fontId="5" fillId="9" borderId="71" xfId="0" applyNumberFormat="1" applyFont="1" applyFill="1" applyBorder="1" applyAlignment="1">
      <alignment horizontal="center" vertical="center"/>
    </xf>
    <xf numFmtId="167" fontId="6" fillId="14" borderId="73" xfId="0" applyNumberFormat="1" applyFont="1" applyFill="1" applyBorder="1" applyAlignment="1" applyProtection="1">
      <alignment horizontal="center" vertical="center"/>
      <protection locked="0"/>
    </xf>
    <xf numFmtId="167" fontId="3" fillId="15" borderId="72" xfId="0" applyNumberFormat="1" applyFont="1" applyFill="1" applyBorder="1" applyAlignment="1" applyProtection="1">
      <alignment horizontal="center" vertical="center"/>
      <protection locked="0"/>
    </xf>
    <xf numFmtId="167" fontId="9" fillId="16" borderId="73" xfId="2" applyNumberFormat="1" applyFont="1" applyFill="1" applyBorder="1" applyAlignment="1">
      <alignment horizontal="center" vertical="center"/>
    </xf>
    <xf numFmtId="167" fontId="10" fillId="9" borderId="73" xfId="0" applyNumberFormat="1" applyFont="1" applyFill="1" applyBorder="1" applyAlignment="1">
      <alignment horizontal="center" vertical="center"/>
    </xf>
    <xf numFmtId="167" fontId="9" fillId="15" borderId="72" xfId="2" applyNumberFormat="1" applyFont="1" applyFill="1" applyBorder="1" applyAlignment="1">
      <alignment horizontal="center" vertical="center"/>
    </xf>
    <xf numFmtId="167" fontId="6" fillId="0" borderId="71" xfId="0" applyNumberFormat="1" applyFont="1" applyBorder="1" applyAlignment="1" applyProtection="1">
      <alignment horizontal="center" vertical="center"/>
      <protection locked="0"/>
    </xf>
    <xf numFmtId="167" fontId="11" fillId="0" borderId="73" xfId="0" applyNumberFormat="1" applyFont="1" applyBorder="1" applyAlignment="1">
      <alignment horizontal="center"/>
    </xf>
    <xf numFmtId="167" fontId="6" fillId="14" borderId="74" xfId="0" applyNumberFormat="1" applyFont="1" applyFill="1" applyBorder="1" applyAlignment="1" applyProtection="1">
      <alignment horizontal="center" vertical="center"/>
      <protection locked="0"/>
    </xf>
    <xf numFmtId="167" fontId="6" fillId="14" borderId="75" xfId="0" applyNumberFormat="1" applyFont="1" applyFill="1" applyBorder="1" applyAlignment="1" applyProtection="1">
      <alignment horizontal="center" vertical="center"/>
      <protection locked="0"/>
    </xf>
    <xf numFmtId="167" fontId="10" fillId="11" borderId="76" xfId="2" applyNumberFormat="1" applyFont="1" applyFill="1" applyBorder="1" applyAlignment="1">
      <alignment horizontal="center" vertical="center"/>
    </xf>
    <xf numFmtId="167" fontId="3" fillId="0" borderId="77" xfId="0" applyNumberFormat="1" applyFont="1" applyBorder="1" applyAlignment="1">
      <alignment horizontal="center"/>
    </xf>
    <xf numFmtId="167" fontId="3" fillId="11" borderId="78" xfId="2" applyNumberFormat="1" applyFont="1" applyFill="1" applyBorder="1" applyAlignment="1">
      <alignment horizontal="center" vertical="center"/>
    </xf>
    <xf numFmtId="167" fontId="4" fillId="15" borderId="72" xfId="2" applyNumberFormat="1" applyFont="1" applyFill="1" applyBorder="1" applyAlignment="1">
      <alignment horizontal="center" vertical="center"/>
    </xf>
    <xf numFmtId="167" fontId="9" fillId="16" borderId="79" xfId="1" applyNumberFormat="1" applyFont="1" applyFill="1" applyBorder="1" applyAlignment="1">
      <alignment horizontal="center" vertical="center"/>
    </xf>
    <xf numFmtId="0" fontId="21" fillId="16" borderId="26" xfId="6" applyFont="1" applyFill="1" applyBorder="1" applyAlignment="1">
      <alignment horizontal="center" vertical="center" wrapText="1"/>
    </xf>
    <xf numFmtId="2" fontId="23" fillId="15" borderId="17" xfId="0" applyNumberFormat="1" applyFont="1" applyFill="1" applyBorder="1" applyAlignment="1">
      <alignment horizontal="center" vertical="center"/>
    </xf>
    <xf numFmtId="10" fontId="23" fillId="15" borderId="17" xfId="0" applyNumberFormat="1" applyFont="1" applyFill="1" applyBorder="1" applyAlignment="1">
      <alignment horizontal="center" vertical="center"/>
    </xf>
    <xf numFmtId="10" fontId="23" fillId="15" borderId="61" xfId="0" applyNumberFormat="1" applyFont="1" applyFill="1" applyBorder="1" applyAlignment="1">
      <alignment horizontal="center" vertical="center"/>
    </xf>
    <xf numFmtId="167" fontId="3" fillId="0" borderId="6" xfId="0" applyNumberFormat="1" applyFont="1" applyBorder="1" applyAlignment="1" applyProtection="1">
      <alignment horizontal="center" vertical="center"/>
      <protection locked="0"/>
    </xf>
    <xf numFmtId="167" fontId="3" fillId="0" borderId="24" xfId="0" applyNumberFormat="1" applyFont="1" applyBorder="1" applyAlignment="1" applyProtection="1">
      <alignment horizontal="center" vertical="center"/>
      <protection locked="0"/>
    </xf>
    <xf numFmtId="167" fontId="3" fillId="0" borderId="18" xfId="0" applyNumberFormat="1" applyFont="1" applyBorder="1" applyAlignment="1" applyProtection="1">
      <alignment horizontal="center" vertical="center"/>
      <protection locked="0"/>
    </xf>
    <xf numFmtId="167" fontId="3" fillId="0" borderId="19" xfId="0" applyNumberFormat="1" applyFont="1" applyBorder="1" applyAlignment="1" applyProtection="1">
      <alignment horizontal="center" vertical="center"/>
      <protection locked="0"/>
    </xf>
    <xf numFmtId="167" fontId="3" fillId="0" borderId="0" xfId="0" applyNumberFormat="1" applyFont="1" applyBorder="1" applyAlignment="1" applyProtection="1">
      <alignment horizontal="center" vertical="center"/>
      <protection locked="0"/>
    </xf>
    <xf numFmtId="167" fontId="3" fillId="0" borderId="37" xfId="0" applyNumberFormat="1" applyFont="1" applyBorder="1" applyAlignment="1" applyProtection="1">
      <alignment horizontal="center" vertical="center"/>
      <protection locked="0"/>
    </xf>
    <xf numFmtId="167" fontId="3" fillId="0" borderId="39" xfId="0" applyNumberFormat="1" applyFont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67" fontId="3" fillId="0" borderId="25" xfId="0" applyNumberFormat="1" applyFont="1" applyBorder="1" applyAlignment="1" applyProtection="1">
      <alignment horizontal="center" vertical="center"/>
      <protection locked="0"/>
    </xf>
    <xf numFmtId="167" fontId="3" fillId="0" borderId="21" xfId="0" applyNumberFormat="1" applyFont="1" applyBorder="1" applyAlignment="1" applyProtection="1">
      <alignment horizontal="center" vertical="center"/>
      <protection locked="0"/>
    </xf>
    <xf numFmtId="167" fontId="3" fillId="0" borderId="53" xfId="0" applyNumberFormat="1" applyFont="1" applyBorder="1" applyAlignment="1" applyProtection="1">
      <alignment horizontal="center" vertical="center"/>
      <protection locked="0"/>
    </xf>
    <xf numFmtId="167" fontId="3" fillId="0" borderId="23" xfId="0" applyNumberFormat="1" applyFont="1" applyBorder="1" applyAlignment="1" applyProtection="1">
      <alignment horizontal="center" vertical="center"/>
      <protection locked="0"/>
    </xf>
    <xf numFmtId="167" fontId="3" fillId="0" borderId="35" xfId="0" applyNumberFormat="1" applyFont="1" applyBorder="1" applyAlignment="1" applyProtection="1">
      <alignment horizontal="center" vertical="center"/>
      <protection locked="0"/>
    </xf>
    <xf numFmtId="167" fontId="4" fillId="10" borderId="45" xfId="0" applyNumberFormat="1" applyFont="1" applyFill="1" applyBorder="1" applyAlignment="1" applyProtection="1">
      <alignment horizontal="center" vertical="center"/>
    </xf>
    <xf numFmtId="167" fontId="4" fillId="10" borderId="52" xfId="0" applyNumberFormat="1" applyFont="1" applyFill="1" applyBorder="1" applyAlignment="1" applyProtection="1">
      <alignment horizontal="center" vertical="center"/>
    </xf>
    <xf numFmtId="167" fontId="4" fillId="10" borderId="46" xfId="0" applyNumberFormat="1" applyFont="1" applyFill="1" applyBorder="1" applyAlignment="1" applyProtection="1">
      <alignment horizontal="center" vertical="center"/>
    </xf>
    <xf numFmtId="167" fontId="4" fillId="10" borderId="45" xfId="0" applyNumberFormat="1" applyFont="1" applyFill="1" applyBorder="1" applyAlignment="1">
      <alignment horizontal="center" vertical="center"/>
    </xf>
    <xf numFmtId="167" fontId="4" fillId="10" borderId="52" xfId="0" applyNumberFormat="1" applyFont="1" applyFill="1" applyBorder="1" applyAlignment="1">
      <alignment horizontal="center" vertical="center"/>
    </xf>
    <xf numFmtId="167" fontId="4" fillId="10" borderId="46" xfId="0" applyNumberFormat="1" applyFont="1" applyFill="1" applyBorder="1" applyAlignment="1">
      <alignment horizontal="center" vertical="center"/>
    </xf>
    <xf numFmtId="167" fontId="3" fillId="0" borderId="27" xfId="0" applyNumberFormat="1" applyFont="1" applyBorder="1" applyAlignment="1" applyProtection="1">
      <alignment horizontal="center" vertical="center"/>
      <protection locked="0"/>
    </xf>
    <xf numFmtId="167" fontId="3" fillId="0" borderId="49" xfId="0" applyNumberFormat="1" applyFont="1" applyBorder="1" applyAlignment="1" applyProtection="1">
      <alignment horizontal="center" vertical="center"/>
      <protection locked="0"/>
    </xf>
    <xf numFmtId="167" fontId="3" fillId="0" borderId="28" xfId="0" applyNumberFormat="1" applyFont="1" applyBorder="1" applyAlignment="1" applyProtection="1">
      <alignment horizontal="center" vertical="center"/>
      <protection locked="0"/>
    </xf>
    <xf numFmtId="167" fontId="4" fillId="7" borderId="66" xfId="0" applyNumberFormat="1" applyFont="1" applyFill="1" applyBorder="1" applyAlignment="1" applyProtection="1">
      <alignment horizontal="center" vertical="center"/>
      <protection locked="0"/>
    </xf>
    <xf numFmtId="167" fontId="4" fillId="7" borderId="52" xfId="0" applyNumberFormat="1" applyFont="1" applyFill="1" applyBorder="1" applyAlignment="1" applyProtection="1">
      <alignment horizontal="center" vertical="center"/>
      <protection locked="0"/>
    </xf>
    <xf numFmtId="167" fontId="4" fillId="7" borderId="48" xfId="0" applyNumberFormat="1" applyFont="1" applyFill="1" applyBorder="1" applyAlignment="1" applyProtection="1">
      <alignment horizontal="center" vertical="center"/>
      <protection locked="0"/>
    </xf>
    <xf numFmtId="167" fontId="3" fillId="14" borderId="74" xfId="0" applyNumberFormat="1" applyFont="1" applyFill="1" applyBorder="1" applyAlignment="1" applyProtection="1">
      <alignment horizontal="center" vertical="center"/>
      <protection locked="0"/>
    </xf>
    <xf numFmtId="167" fontId="3" fillId="14" borderId="75" xfId="0" applyNumberFormat="1" applyFont="1" applyFill="1" applyBorder="1" applyAlignment="1" applyProtection="1">
      <alignment horizontal="center" vertical="center"/>
      <protection locked="0"/>
    </xf>
    <xf numFmtId="167" fontId="3" fillId="14" borderId="71" xfId="0" applyNumberFormat="1" applyFont="1" applyFill="1" applyBorder="1" applyAlignment="1" applyProtection="1">
      <alignment horizontal="center" vertical="center"/>
      <protection locked="0"/>
    </xf>
    <xf numFmtId="167" fontId="3" fillId="14" borderId="70" xfId="0" applyNumberFormat="1" applyFont="1" applyFill="1" applyBorder="1" applyAlignment="1" applyProtection="1">
      <alignment horizontal="center" vertical="center"/>
      <protection locked="0"/>
    </xf>
    <xf numFmtId="167" fontId="4" fillId="15" borderId="72" xfId="0" applyNumberFormat="1" applyFont="1" applyFill="1" applyBorder="1" applyAlignment="1" applyProtection="1">
      <alignment horizontal="center" vertical="center"/>
    </xf>
    <xf numFmtId="167" fontId="3" fillId="14" borderId="73" xfId="0" applyNumberFormat="1" applyFont="1" applyFill="1" applyBorder="1" applyAlignment="1">
      <alignment horizontal="center" vertical="center"/>
    </xf>
    <xf numFmtId="167" fontId="4" fillId="15" borderId="72" xfId="0" applyNumberFormat="1" applyFont="1" applyFill="1" applyBorder="1" applyAlignment="1">
      <alignment horizontal="center" vertical="center"/>
    </xf>
    <xf numFmtId="167" fontId="3" fillId="14" borderId="71" xfId="0" applyNumberFormat="1" applyFont="1" applyFill="1" applyBorder="1" applyAlignment="1">
      <alignment horizontal="center" vertical="center"/>
    </xf>
    <xf numFmtId="167" fontId="3" fillId="14" borderId="73" xfId="0" applyNumberFormat="1" applyFont="1" applyFill="1" applyBorder="1" applyAlignment="1" applyProtection="1">
      <alignment horizontal="center" vertical="center"/>
      <protection locked="0"/>
    </xf>
    <xf numFmtId="167" fontId="4" fillId="16" borderId="79" xfId="0" applyNumberFormat="1" applyFont="1" applyFill="1" applyBorder="1" applyAlignment="1" applyProtection="1">
      <alignment horizontal="center" vertical="center"/>
      <protection locked="0"/>
    </xf>
    <xf numFmtId="167" fontId="3" fillId="12" borderId="10" xfId="0" applyNumberFormat="1" applyFont="1" applyFill="1" applyBorder="1" applyAlignment="1" applyProtection="1">
      <alignment horizontal="center" vertical="center"/>
      <protection locked="0"/>
    </xf>
    <xf numFmtId="167" fontId="3" fillId="12" borderId="19" xfId="0" applyNumberFormat="1" applyFont="1" applyFill="1" applyBorder="1" applyAlignment="1" applyProtection="1">
      <alignment horizontal="center" vertical="center"/>
      <protection locked="0"/>
    </xf>
    <xf numFmtId="2" fontId="23" fillId="12" borderId="58" xfId="3" applyNumberFormat="1" applyFont="1" applyFill="1" applyBorder="1" applyAlignment="1">
      <alignment horizontal="center" vertical="center"/>
    </xf>
    <xf numFmtId="2" fontId="23" fillId="12" borderId="25" xfId="3" applyNumberFormat="1" applyFont="1" applyFill="1" applyBorder="1" applyAlignment="1">
      <alignment horizontal="center" vertical="center"/>
    </xf>
    <xf numFmtId="2" fontId="23" fillId="12" borderId="30" xfId="3" applyNumberFormat="1" applyFont="1" applyFill="1" applyBorder="1" applyAlignment="1">
      <alignment horizontal="center" vertical="center"/>
    </xf>
    <xf numFmtId="10" fontId="23" fillId="12" borderId="80" xfId="0" applyNumberFormat="1" applyFont="1" applyFill="1" applyBorder="1" applyAlignment="1">
      <alignment horizontal="center" vertical="center"/>
    </xf>
    <xf numFmtId="10" fontId="23" fillId="12" borderId="81" xfId="0" applyNumberFormat="1" applyFont="1" applyFill="1" applyBorder="1" applyAlignment="1">
      <alignment horizontal="center" vertical="center"/>
    </xf>
    <xf numFmtId="10" fontId="23" fillId="12" borderId="40" xfId="3" applyNumberFormat="1" applyFont="1" applyFill="1" applyBorder="1" applyAlignment="1">
      <alignment horizontal="center" vertical="center"/>
    </xf>
    <xf numFmtId="10" fontId="23" fillId="12" borderId="41" xfId="3" applyNumberFormat="1" applyFont="1" applyFill="1" applyBorder="1" applyAlignment="1">
      <alignment horizontal="center" vertical="center"/>
    </xf>
    <xf numFmtId="10" fontId="23" fillId="12" borderId="42" xfId="3" applyNumberFormat="1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/>
    </xf>
    <xf numFmtId="168" fontId="5" fillId="4" borderId="3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8" fillId="0" borderId="0" xfId="0" applyFont="1"/>
    <xf numFmtId="0" fontId="3" fillId="0" borderId="0" xfId="0" applyFont="1" applyAlignment="1">
      <alignment horizontal="center" vertical="top"/>
    </xf>
    <xf numFmtId="0" fontId="2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Alignment="1">
      <alignment horizontal="left" wrapText="1"/>
    </xf>
    <xf numFmtId="0" fontId="11" fillId="0" borderId="38" xfId="0" applyFont="1" applyBorder="1" applyAlignment="1">
      <alignment horizontal="center"/>
    </xf>
    <xf numFmtId="0" fontId="0" fillId="5" borderId="64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25" fillId="5" borderId="38" xfId="0" applyFont="1" applyFill="1" applyBorder="1" applyAlignment="1">
      <alignment horizontal="center"/>
    </xf>
    <xf numFmtId="171" fontId="0" fillId="5" borderId="38" xfId="0" applyNumberFormat="1" applyFill="1" applyBorder="1"/>
    <xf numFmtId="171" fontId="0" fillId="5" borderId="63" xfId="0" applyNumberFormat="1" applyFill="1" applyBorder="1"/>
    <xf numFmtId="0" fontId="19" fillId="5" borderId="38" xfId="0" applyFont="1" applyFill="1" applyBorder="1" applyAlignment="1">
      <alignment horizontal="center"/>
    </xf>
    <xf numFmtId="0" fontId="0" fillId="5" borderId="38" xfId="0" applyFill="1" applyBorder="1"/>
    <xf numFmtId="0" fontId="0" fillId="5" borderId="63" xfId="0" applyFill="1" applyBorder="1"/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 vertical="top"/>
    </xf>
    <xf numFmtId="0" fontId="8" fillId="13" borderId="44" xfId="0" applyFont="1" applyFill="1" applyBorder="1" applyAlignment="1">
      <alignment horizontal="left" vertical="center"/>
    </xf>
    <xf numFmtId="0" fontId="8" fillId="13" borderId="45" xfId="0" applyFont="1" applyFill="1" applyBorder="1" applyAlignment="1">
      <alignment horizontal="left" vertical="center"/>
    </xf>
    <xf numFmtId="0" fontId="4" fillId="4" borderId="44" xfId="0" applyFont="1" applyFill="1" applyBorder="1" applyAlignment="1">
      <alignment horizontal="left" vertical="center"/>
    </xf>
    <xf numFmtId="0" fontId="4" fillId="4" borderId="46" xfId="0" applyFont="1" applyFill="1" applyBorder="1" applyAlignment="1">
      <alignment horizontal="left" vertical="center"/>
    </xf>
    <xf numFmtId="0" fontId="4" fillId="5" borderId="44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4" fillId="5" borderId="46" xfId="0" applyFont="1" applyFill="1" applyBorder="1" applyAlignment="1">
      <alignment horizont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15" fillId="9" borderId="45" xfId="0" applyFont="1" applyFill="1" applyBorder="1" applyAlignment="1">
      <alignment horizontal="left" vertical="center" wrapText="1"/>
    </xf>
    <xf numFmtId="0" fontId="15" fillId="9" borderId="46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16" borderId="69" xfId="0" applyFont="1" applyFill="1" applyBorder="1" applyAlignment="1">
      <alignment horizontal="center" vertical="center" wrapText="1"/>
    </xf>
    <xf numFmtId="0" fontId="4" fillId="16" borderId="7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49" fontId="5" fillId="0" borderId="26" xfId="0" applyNumberFormat="1" applyFont="1" applyBorder="1" applyAlignment="1" applyProtection="1">
      <alignment horizontal="left" vertical="center"/>
      <protection locked="0"/>
    </xf>
    <xf numFmtId="49" fontId="5" fillId="0" borderId="45" xfId="0" applyNumberFormat="1" applyFont="1" applyBorder="1" applyAlignment="1" applyProtection="1">
      <alignment horizontal="left" vertical="center"/>
      <protection locked="0"/>
    </xf>
    <xf numFmtId="49" fontId="5" fillId="0" borderId="46" xfId="0" applyNumberFormat="1" applyFont="1" applyBorder="1" applyAlignment="1" applyProtection="1">
      <alignment horizontal="left" vertical="center"/>
      <protection locked="0"/>
    </xf>
    <xf numFmtId="0" fontId="9" fillId="10" borderId="44" xfId="2" applyFont="1" applyFill="1" applyBorder="1" applyAlignment="1">
      <alignment horizontal="left" vertical="center"/>
    </xf>
    <xf numFmtId="0" fontId="9" fillId="10" borderId="45" xfId="2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10" borderId="44" xfId="0" applyFont="1" applyFill="1" applyBorder="1" applyAlignment="1">
      <alignment horizontal="left" vertical="center"/>
    </xf>
    <xf numFmtId="0" fontId="5" fillId="10" borderId="45" xfId="0" applyFont="1" applyFill="1" applyBorder="1" applyAlignment="1">
      <alignment horizontal="left" vertical="center"/>
    </xf>
    <xf numFmtId="0" fontId="4" fillId="10" borderId="44" xfId="0" applyFont="1" applyFill="1" applyBorder="1" applyAlignment="1">
      <alignment horizontal="left" vertical="center"/>
    </xf>
    <xf numFmtId="0" fontId="4" fillId="10" borderId="45" xfId="0" applyFont="1" applyFill="1" applyBorder="1" applyAlignment="1">
      <alignment horizontal="left" vertical="center"/>
    </xf>
    <xf numFmtId="0" fontId="4" fillId="7" borderId="61" xfId="1" applyFont="1" applyFill="1" applyBorder="1" applyAlignment="1">
      <alignment horizontal="left" vertical="center"/>
    </xf>
    <xf numFmtId="0" fontId="4" fillId="7" borderId="62" xfId="1" applyFont="1" applyFill="1" applyBorder="1" applyAlignment="1">
      <alignment horizontal="left" vertical="center"/>
    </xf>
    <xf numFmtId="0" fontId="12" fillId="9" borderId="44" xfId="0" applyFont="1" applyFill="1" applyBorder="1" applyAlignment="1">
      <alignment horizontal="left" vertical="center" wrapText="1"/>
    </xf>
    <xf numFmtId="0" fontId="12" fillId="9" borderId="45" xfId="0" applyFont="1" applyFill="1" applyBorder="1" applyAlignment="1">
      <alignment horizontal="left" vertical="center" wrapText="1"/>
    </xf>
    <xf numFmtId="0" fontId="12" fillId="9" borderId="46" xfId="0" applyFont="1" applyFill="1" applyBorder="1" applyAlignment="1">
      <alignment horizontal="left" vertical="center" wrapText="1"/>
    </xf>
    <xf numFmtId="0" fontId="9" fillId="8" borderId="32" xfId="2" applyFont="1" applyFill="1" applyBorder="1" applyAlignment="1">
      <alignment horizontal="left" vertical="center"/>
    </xf>
    <xf numFmtId="0" fontId="9" fillId="8" borderId="0" xfId="2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15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9" fillId="7" borderId="26" xfId="2" applyFont="1" applyFill="1" applyBorder="1" applyAlignment="1">
      <alignment horizontal="left" vertical="center"/>
    </xf>
    <xf numFmtId="0" fontId="9" fillId="7" borderId="27" xfId="2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26" xfId="0" applyNumberFormat="1" applyFont="1" applyBorder="1" applyAlignment="1">
      <alignment horizontal="left" vertical="center"/>
    </xf>
    <xf numFmtId="0" fontId="6" fillId="0" borderId="27" xfId="0" applyNumberFormat="1" applyFont="1" applyBorder="1" applyAlignment="1">
      <alignment horizontal="left" vertical="center"/>
    </xf>
    <xf numFmtId="0" fontId="6" fillId="0" borderId="28" xfId="0" applyNumberFormat="1" applyFont="1" applyBorder="1" applyAlignment="1">
      <alignment horizontal="left" vertical="center"/>
    </xf>
    <xf numFmtId="0" fontId="4" fillId="10" borderId="32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4" fillId="16" borderId="70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9" fillId="9" borderId="32" xfId="2" applyFont="1" applyFill="1" applyBorder="1" applyAlignment="1">
      <alignment horizontal="left" vertical="center"/>
    </xf>
    <xf numFmtId="0" fontId="9" fillId="9" borderId="0" xfId="2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3" fillId="4" borderId="44" xfId="0" applyFont="1" applyFill="1" applyBorder="1" applyAlignment="1">
      <alignment horizontal="left" vertical="center"/>
    </xf>
    <xf numFmtId="0" fontId="23" fillId="4" borderId="45" xfId="0" applyFont="1" applyFill="1" applyBorder="1" applyAlignment="1">
      <alignment horizontal="left" vertical="center"/>
    </xf>
    <xf numFmtId="0" fontId="23" fillId="4" borderId="46" xfId="0" applyFont="1" applyFill="1" applyBorder="1" applyAlignment="1">
      <alignment horizontal="left" vertical="center"/>
    </xf>
    <xf numFmtId="0" fontId="0" fillId="5" borderId="3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168" fontId="6" fillId="0" borderId="29" xfId="0" applyNumberFormat="1" applyFont="1" applyBorder="1" applyAlignment="1">
      <alignment horizontal="center" vertical="center" wrapText="1"/>
    </xf>
    <xf numFmtId="168" fontId="6" fillId="0" borderId="31" xfId="0" applyNumberFormat="1" applyFont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left" vertical="center"/>
    </xf>
    <xf numFmtId="0" fontId="8" fillId="6" borderId="45" xfId="0" applyFont="1" applyFill="1" applyBorder="1" applyAlignment="1">
      <alignment horizontal="left" vertical="center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9" fontId="6" fillId="0" borderId="5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left" vertical="top" wrapText="1"/>
    </xf>
    <xf numFmtId="166" fontId="6" fillId="0" borderId="22" xfId="0" applyNumberFormat="1" applyFont="1" applyBorder="1" applyAlignment="1">
      <alignment horizontal="left" vertical="top" wrapText="1"/>
    </xf>
    <xf numFmtId="168" fontId="6" fillId="0" borderId="30" xfId="0" applyNumberFormat="1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9" fontId="6" fillId="0" borderId="8" xfId="0" applyNumberFormat="1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left" vertical="top" wrapText="1"/>
    </xf>
  </cellXfs>
  <cellStyles count="7">
    <cellStyle name="Comma" xfId="3" builtinId="3"/>
    <cellStyle name="Currency" xfId="4" builtinId="4"/>
    <cellStyle name="Good" xfId="1" builtinId="26"/>
    <cellStyle name="Heading 1" xfId="6" builtinId="16"/>
    <cellStyle name="Neutral" xfId="2" builtinId="28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eketsi\Downloads\Financial-Projections-Spreadsheet-Feb2019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1-StartingPoint"/>
      <sheetName val="2a-PayrollYear1"/>
      <sheetName val="2b-PayrollYrs1-3"/>
      <sheetName val="3a-SalesForecastYear1"/>
      <sheetName val="3b-SalesForecastYrs1-3"/>
      <sheetName val="4-AdditionalInputs"/>
      <sheetName val="5a-OpExYear1"/>
      <sheetName val="5b-OpExYrs1-3"/>
      <sheetName val="6a-CashFlowYear1"/>
      <sheetName val="6b-CashFlowYrs1-3"/>
      <sheetName val="7a-IncomeStatementYear1"/>
      <sheetName val="7b-IncomeStatementYrs1-3"/>
      <sheetName val="8-BalanceSheet"/>
      <sheetName val="BreakevenAnalysis"/>
      <sheetName val="FinancialRatios"/>
      <sheetName val="DiagnosticTools"/>
      <sheetName val="COGS Calculator"/>
      <sheetName val="Amortization&amp;Depreciation"/>
      <sheetName val="Revision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9">
          <cell r="C59">
            <v>0</v>
          </cell>
          <cell r="E59">
            <v>0</v>
          </cell>
          <cell r="G5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E14" sqref="E14"/>
    </sheetView>
  </sheetViews>
  <sheetFormatPr defaultRowHeight="14.4" x14ac:dyDescent="0.3"/>
  <cols>
    <col min="1" max="1" width="10.77734375" style="234" customWidth="1"/>
    <col min="2" max="2" width="83.6640625" style="46" customWidth="1"/>
  </cols>
  <sheetData>
    <row r="1" spans="1:4" ht="18" x14ac:dyDescent="0.35">
      <c r="A1" s="254" t="s">
        <v>193</v>
      </c>
      <c r="B1" s="254"/>
      <c r="C1" s="254"/>
      <c r="D1" s="254"/>
    </row>
    <row r="2" spans="1:4" ht="18" x14ac:dyDescent="0.35">
      <c r="A2" s="241"/>
      <c r="B2" s="241"/>
      <c r="C2" s="151"/>
      <c r="D2" s="151"/>
    </row>
    <row r="3" spans="1:4" s="233" customFormat="1" ht="13.8" x14ac:dyDescent="0.3">
      <c r="A3" s="236" t="s">
        <v>183</v>
      </c>
      <c r="B3" s="236"/>
      <c r="C3" s="232"/>
      <c r="D3" s="232"/>
    </row>
    <row r="4" spans="1:4" s="233" customFormat="1" ht="13.8" x14ac:dyDescent="0.3">
      <c r="A4" s="236" t="s">
        <v>192</v>
      </c>
      <c r="B4" s="236"/>
      <c r="C4" s="232"/>
      <c r="D4" s="232"/>
    </row>
    <row r="5" spans="1:4" s="233" customFormat="1" ht="13.8" x14ac:dyDescent="0.3">
      <c r="A5" s="236" t="s">
        <v>186</v>
      </c>
      <c r="B5" s="236" t="s">
        <v>185</v>
      </c>
      <c r="C5" s="232"/>
      <c r="D5" s="232"/>
    </row>
    <row r="6" spans="1:4" s="233" customFormat="1" ht="13.8" x14ac:dyDescent="0.3">
      <c r="A6" s="237">
        <v>1</v>
      </c>
      <c r="B6" s="238" t="s">
        <v>184</v>
      </c>
      <c r="C6" s="232"/>
      <c r="D6" s="232"/>
    </row>
    <row r="7" spans="1:4" s="233" customFormat="1" ht="13.8" x14ac:dyDescent="0.3">
      <c r="A7" s="237">
        <v>2</v>
      </c>
      <c r="B7" s="238" t="s">
        <v>174</v>
      </c>
      <c r="C7" s="232"/>
      <c r="D7" s="232"/>
    </row>
    <row r="8" spans="1:4" s="233" customFormat="1" ht="13.8" x14ac:dyDescent="0.3">
      <c r="A8" s="237">
        <v>3</v>
      </c>
      <c r="B8" s="238" t="s">
        <v>187</v>
      </c>
      <c r="C8" s="232"/>
      <c r="D8" s="232"/>
    </row>
    <row r="9" spans="1:4" s="233" customFormat="1" ht="13.8" x14ac:dyDescent="0.3">
      <c r="A9" s="237">
        <v>4</v>
      </c>
      <c r="B9" s="238" t="s">
        <v>188</v>
      </c>
      <c r="C9" s="232"/>
      <c r="D9" s="232"/>
    </row>
    <row r="10" spans="1:4" s="233" customFormat="1" ht="13.8" x14ac:dyDescent="0.3">
      <c r="A10" s="237">
        <v>5</v>
      </c>
      <c r="B10" s="238" t="s">
        <v>189</v>
      </c>
      <c r="C10" s="232"/>
      <c r="D10" s="232"/>
    </row>
    <row r="11" spans="1:4" s="233" customFormat="1" ht="13.8" x14ac:dyDescent="0.3">
      <c r="A11" s="237">
        <v>6</v>
      </c>
      <c r="B11" s="238" t="s">
        <v>73</v>
      </c>
      <c r="C11" s="232"/>
      <c r="D11" s="232"/>
    </row>
    <row r="12" spans="1:4" s="233" customFormat="1" ht="13.8" x14ac:dyDescent="0.3">
      <c r="A12" s="239"/>
      <c r="B12" s="240"/>
      <c r="C12" s="235"/>
      <c r="D12" s="235"/>
    </row>
    <row r="13" spans="1:4" s="233" customFormat="1" ht="13.8" x14ac:dyDescent="0.3">
      <c r="A13" s="242" t="s">
        <v>190</v>
      </c>
      <c r="B13" s="240"/>
      <c r="C13" s="235"/>
      <c r="D13" s="235"/>
    </row>
    <row r="14" spans="1:4" s="233" customFormat="1" ht="27" x14ac:dyDescent="0.3">
      <c r="A14" s="234">
        <v>1</v>
      </c>
      <c r="B14" s="244" t="s">
        <v>191</v>
      </c>
      <c r="C14" s="235"/>
      <c r="D14" s="235"/>
    </row>
    <row r="15" spans="1:4" s="233" customFormat="1" ht="13.8" x14ac:dyDescent="0.3">
      <c r="A15" s="239"/>
      <c r="B15" s="244"/>
      <c r="C15" s="235"/>
      <c r="D15" s="235"/>
    </row>
    <row r="16" spans="1:4" x14ac:dyDescent="0.3">
      <c r="A16" s="242" t="s">
        <v>175</v>
      </c>
      <c r="C16" s="45"/>
      <c r="D16" s="45"/>
    </row>
    <row r="17" spans="1:4" x14ac:dyDescent="0.3">
      <c r="A17" s="243">
        <v>1</v>
      </c>
      <c r="B17" s="46" t="s">
        <v>90</v>
      </c>
      <c r="C17" s="45"/>
      <c r="D17" s="45"/>
    </row>
    <row r="18" spans="1:4" x14ac:dyDescent="0.3">
      <c r="A18" s="243">
        <v>2</v>
      </c>
      <c r="B18" s="46" t="s">
        <v>91</v>
      </c>
      <c r="C18" s="45"/>
      <c r="D18" s="45"/>
    </row>
    <row r="19" spans="1:4" ht="27" x14ac:dyDescent="0.3">
      <c r="A19" s="243">
        <v>3</v>
      </c>
      <c r="B19" s="46" t="s">
        <v>92</v>
      </c>
      <c r="C19" s="45"/>
      <c r="D19" s="45"/>
    </row>
    <row r="20" spans="1:4" x14ac:dyDescent="0.3">
      <c r="A20" s="243">
        <v>4</v>
      </c>
      <c r="B20" s="46" t="s">
        <v>93</v>
      </c>
      <c r="C20" s="45"/>
      <c r="D20" s="45"/>
    </row>
    <row r="22" spans="1:4" x14ac:dyDescent="0.3">
      <c r="A22" s="255" t="s">
        <v>176</v>
      </c>
      <c r="B22" s="255"/>
    </row>
    <row r="23" spans="1:4" ht="40.200000000000003" x14ac:dyDescent="0.3">
      <c r="A23" s="243">
        <v>1</v>
      </c>
      <c r="B23" s="46" t="s">
        <v>177</v>
      </c>
    </row>
    <row r="24" spans="1:4" x14ac:dyDescent="0.3">
      <c r="A24" s="243">
        <v>2</v>
      </c>
      <c r="B24" s="46" t="s">
        <v>179</v>
      </c>
    </row>
    <row r="25" spans="1:4" ht="27" x14ac:dyDescent="0.3">
      <c r="A25" s="234">
        <v>3</v>
      </c>
      <c r="B25" s="46" t="s">
        <v>178</v>
      </c>
    </row>
    <row r="27" spans="1:4" x14ac:dyDescent="0.3">
      <c r="A27" s="255" t="s">
        <v>180</v>
      </c>
      <c r="B27" s="255"/>
    </row>
    <row r="28" spans="1:4" x14ac:dyDescent="0.3">
      <c r="A28" s="234">
        <v>1</v>
      </c>
      <c r="B28" s="46" t="s">
        <v>182</v>
      </c>
    </row>
  </sheetData>
  <mergeCells count="3">
    <mergeCell ref="A1:D1"/>
    <mergeCell ref="A22:B22"/>
    <mergeCell ref="A27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workbookViewId="0">
      <selection activeCell="E54" sqref="E54"/>
    </sheetView>
  </sheetViews>
  <sheetFormatPr defaultRowHeight="14.4" x14ac:dyDescent="0.3"/>
  <cols>
    <col min="1" max="1" width="10.88671875" style="45" customWidth="1"/>
    <col min="2" max="2" width="4.44140625" style="45" customWidth="1"/>
    <col min="3" max="3" width="47.44140625" customWidth="1"/>
    <col min="4" max="4" width="20" style="45" customWidth="1"/>
    <col min="5" max="5" width="97.77734375" style="45" customWidth="1"/>
    <col min="6" max="7" width="15.6640625" customWidth="1"/>
  </cols>
  <sheetData>
    <row r="1" spans="1:7" s="152" customFormat="1" ht="30" customHeight="1" thickBot="1" x14ac:dyDescent="0.35">
      <c r="A1" s="256" t="s">
        <v>63</v>
      </c>
      <c r="B1" s="257"/>
      <c r="C1" s="263" t="s">
        <v>64</v>
      </c>
      <c r="D1" s="264"/>
      <c r="E1" s="264"/>
      <c r="F1" s="264"/>
      <c r="G1" s="265"/>
    </row>
    <row r="2" spans="1:7" s="47" customFormat="1" ht="15" customHeight="1" thickBot="1" x14ac:dyDescent="0.3">
      <c r="A2" s="260" t="s">
        <v>174</v>
      </c>
      <c r="B2" s="261"/>
      <c r="C2" s="261"/>
      <c r="D2" s="261"/>
      <c r="E2" s="261"/>
      <c r="F2" s="261"/>
      <c r="G2" s="262"/>
    </row>
    <row r="3" spans="1:7" s="153" customFormat="1" ht="30" customHeight="1" thickBot="1" x14ac:dyDescent="0.35">
      <c r="A3" s="258" t="s">
        <v>28</v>
      </c>
      <c r="B3" s="259"/>
      <c r="C3" s="266"/>
      <c r="D3" s="267"/>
      <c r="E3" s="267"/>
      <c r="F3" s="267"/>
      <c r="G3" s="268"/>
    </row>
    <row r="4" spans="1:7" ht="15" thickBot="1" x14ac:dyDescent="0.35">
      <c r="A4" s="127" t="s">
        <v>94</v>
      </c>
      <c r="B4" s="128" t="s">
        <v>95</v>
      </c>
      <c r="C4" s="128" t="s">
        <v>96</v>
      </c>
      <c r="D4" s="128" t="s">
        <v>97</v>
      </c>
      <c r="E4" s="128" t="s">
        <v>98</v>
      </c>
      <c r="F4" s="128" t="s">
        <v>99</v>
      </c>
      <c r="G4" s="129" t="s">
        <v>100</v>
      </c>
    </row>
    <row r="5" spans="1:7" x14ac:dyDescent="0.3">
      <c r="A5" s="130"/>
      <c r="B5" s="131"/>
      <c r="C5" s="132"/>
      <c r="D5" s="131"/>
      <c r="E5" s="131"/>
      <c r="F5" s="132"/>
      <c r="G5" s="133"/>
    </row>
    <row r="6" spans="1:7" x14ac:dyDescent="0.3">
      <c r="A6" s="246"/>
      <c r="B6" s="247"/>
      <c r="C6" s="248" t="s">
        <v>101</v>
      </c>
      <c r="D6" s="247"/>
      <c r="E6" s="247"/>
      <c r="F6" s="252"/>
      <c r="G6" s="253"/>
    </row>
    <row r="7" spans="1:7" x14ac:dyDescent="0.3">
      <c r="A7" s="134">
        <v>1</v>
      </c>
      <c r="B7" s="135">
        <v>1</v>
      </c>
      <c r="C7" s="136" t="s">
        <v>102</v>
      </c>
      <c r="D7" s="135"/>
      <c r="E7" s="135" t="s">
        <v>103</v>
      </c>
      <c r="F7" s="137">
        <v>0</v>
      </c>
      <c r="G7" s="138">
        <f>SUM(F7*B7)</f>
        <v>0</v>
      </c>
    </row>
    <row r="8" spans="1:7" x14ac:dyDescent="0.3">
      <c r="A8" s="134">
        <v>2</v>
      </c>
      <c r="B8" s="135">
        <v>1</v>
      </c>
      <c r="C8" s="139" t="s">
        <v>104</v>
      </c>
      <c r="D8" s="135"/>
      <c r="E8" s="135"/>
      <c r="F8" s="137">
        <v>0</v>
      </c>
      <c r="G8" s="138">
        <f t="shared" ref="G8:G15" si="0">SUM(F8*B8)</f>
        <v>0</v>
      </c>
    </row>
    <row r="9" spans="1:7" x14ac:dyDescent="0.3">
      <c r="A9" s="134">
        <v>3</v>
      </c>
      <c r="B9" s="135">
        <v>1</v>
      </c>
      <c r="C9" s="136" t="s">
        <v>105</v>
      </c>
      <c r="D9" s="135"/>
      <c r="E9" s="135"/>
      <c r="F9" s="137">
        <v>0</v>
      </c>
      <c r="G9" s="138">
        <f t="shared" si="0"/>
        <v>0</v>
      </c>
    </row>
    <row r="10" spans="1:7" x14ac:dyDescent="0.3">
      <c r="A10" s="134">
        <v>4</v>
      </c>
      <c r="B10" s="135">
        <v>1</v>
      </c>
      <c r="C10" s="136" t="s">
        <v>106</v>
      </c>
      <c r="D10" s="135">
        <v>1</v>
      </c>
      <c r="E10" s="245" t="s">
        <v>107</v>
      </c>
      <c r="F10" s="137">
        <v>0</v>
      </c>
      <c r="G10" s="138">
        <f t="shared" si="0"/>
        <v>0</v>
      </c>
    </row>
    <row r="11" spans="1:7" x14ac:dyDescent="0.3">
      <c r="A11" s="134"/>
      <c r="B11" s="135">
        <v>1</v>
      </c>
      <c r="C11" s="136" t="s">
        <v>106</v>
      </c>
      <c r="D11" s="135">
        <v>2</v>
      </c>
      <c r="E11" s="245" t="s">
        <v>107</v>
      </c>
      <c r="F11" s="137">
        <v>0</v>
      </c>
      <c r="G11" s="138">
        <f t="shared" si="0"/>
        <v>0</v>
      </c>
    </row>
    <row r="12" spans="1:7" x14ac:dyDescent="0.3">
      <c r="A12" s="134"/>
      <c r="B12" s="135">
        <v>1</v>
      </c>
      <c r="C12" s="136" t="s">
        <v>106</v>
      </c>
      <c r="D12" s="135">
        <v>3</v>
      </c>
      <c r="E12" s="245" t="s">
        <v>107</v>
      </c>
      <c r="F12" s="137">
        <v>0</v>
      </c>
      <c r="G12" s="138">
        <f t="shared" si="0"/>
        <v>0</v>
      </c>
    </row>
    <row r="13" spans="1:7" x14ac:dyDescent="0.3">
      <c r="A13" s="134">
        <v>5</v>
      </c>
      <c r="B13" s="135">
        <v>1</v>
      </c>
      <c r="C13" s="136" t="s">
        <v>108</v>
      </c>
      <c r="D13" s="135"/>
      <c r="E13" s="245" t="s">
        <v>109</v>
      </c>
      <c r="F13" s="137">
        <v>0</v>
      </c>
      <c r="G13" s="138">
        <f t="shared" si="0"/>
        <v>0</v>
      </c>
    </row>
    <row r="14" spans="1:7" x14ac:dyDescent="0.3">
      <c r="A14" s="134">
        <v>6</v>
      </c>
      <c r="B14" s="135">
        <v>1</v>
      </c>
      <c r="C14" s="136" t="s">
        <v>110</v>
      </c>
      <c r="D14" s="135" t="s">
        <v>111</v>
      </c>
      <c r="E14" s="141" t="s">
        <v>112</v>
      </c>
      <c r="F14" s="137">
        <v>0</v>
      </c>
      <c r="G14" s="138">
        <f t="shared" si="0"/>
        <v>0</v>
      </c>
    </row>
    <row r="15" spans="1:7" x14ac:dyDescent="0.3">
      <c r="A15" s="134">
        <v>7</v>
      </c>
      <c r="B15" s="135">
        <v>1</v>
      </c>
      <c r="C15" s="136" t="s">
        <v>113</v>
      </c>
      <c r="D15" s="135" t="s">
        <v>114</v>
      </c>
      <c r="E15" s="135" t="s">
        <v>115</v>
      </c>
      <c r="F15" s="137">
        <v>0</v>
      </c>
      <c r="G15" s="138">
        <f t="shared" si="0"/>
        <v>0</v>
      </c>
    </row>
    <row r="16" spans="1:7" x14ac:dyDescent="0.3">
      <c r="A16" s="246"/>
      <c r="B16" s="247"/>
      <c r="C16" s="248" t="s">
        <v>116</v>
      </c>
      <c r="D16" s="247"/>
      <c r="E16" s="247"/>
      <c r="F16" s="249"/>
      <c r="G16" s="250"/>
    </row>
    <row r="17" spans="1:7" x14ac:dyDescent="0.3">
      <c r="A17" s="134">
        <v>8</v>
      </c>
      <c r="B17" s="135">
        <v>1</v>
      </c>
      <c r="C17" s="136" t="s">
        <v>117</v>
      </c>
      <c r="D17" s="136"/>
      <c r="E17" s="135" t="s">
        <v>118</v>
      </c>
      <c r="F17" s="137">
        <v>0</v>
      </c>
      <c r="G17" s="138">
        <f t="shared" ref="G17:G24" si="1">SUM(F17*B17)</f>
        <v>0</v>
      </c>
    </row>
    <row r="18" spans="1:7" x14ac:dyDescent="0.3">
      <c r="A18" s="134">
        <v>9</v>
      </c>
      <c r="B18" s="135">
        <v>1</v>
      </c>
      <c r="C18" s="136" t="s">
        <v>119</v>
      </c>
      <c r="D18" s="135"/>
      <c r="E18" s="135" t="s">
        <v>120</v>
      </c>
      <c r="F18" s="137">
        <v>0</v>
      </c>
      <c r="G18" s="138">
        <f t="shared" si="1"/>
        <v>0</v>
      </c>
    </row>
    <row r="19" spans="1:7" x14ac:dyDescent="0.3">
      <c r="A19" s="134">
        <v>10</v>
      </c>
      <c r="B19" s="135">
        <v>1</v>
      </c>
      <c r="C19" s="136" t="s">
        <v>121</v>
      </c>
      <c r="D19" s="135"/>
      <c r="E19" s="135" t="s">
        <v>122</v>
      </c>
      <c r="F19" s="137">
        <v>0</v>
      </c>
      <c r="G19" s="138">
        <f t="shared" si="1"/>
        <v>0</v>
      </c>
    </row>
    <row r="20" spans="1:7" x14ac:dyDescent="0.3">
      <c r="A20" s="134">
        <v>11</v>
      </c>
      <c r="B20" s="135">
        <v>1</v>
      </c>
      <c r="C20" s="136" t="s">
        <v>123</v>
      </c>
      <c r="D20" s="135"/>
      <c r="E20" s="135" t="s">
        <v>124</v>
      </c>
      <c r="F20" s="137">
        <v>0</v>
      </c>
      <c r="G20" s="138">
        <f t="shared" si="1"/>
        <v>0</v>
      </c>
    </row>
    <row r="21" spans="1:7" x14ac:dyDescent="0.3">
      <c r="A21" s="134">
        <v>12</v>
      </c>
      <c r="B21" s="135">
        <v>1</v>
      </c>
      <c r="C21" s="136" t="s">
        <v>125</v>
      </c>
      <c r="D21" s="135"/>
      <c r="E21" s="135" t="s">
        <v>126</v>
      </c>
      <c r="F21" s="137">
        <v>0</v>
      </c>
      <c r="G21" s="138">
        <f t="shared" si="1"/>
        <v>0</v>
      </c>
    </row>
    <row r="22" spans="1:7" x14ac:dyDescent="0.3">
      <c r="A22" s="134">
        <v>13</v>
      </c>
      <c r="B22" s="135">
        <v>1</v>
      </c>
      <c r="C22" s="136" t="s">
        <v>127</v>
      </c>
      <c r="D22" s="135"/>
      <c r="E22" s="135" t="s">
        <v>128</v>
      </c>
      <c r="F22" s="137">
        <v>0</v>
      </c>
      <c r="G22" s="138">
        <f t="shared" si="1"/>
        <v>0</v>
      </c>
    </row>
    <row r="23" spans="1:7" x14ac:dyDescent="0.3">
      <c r="A23" s="134">
        <v>14</v>
      </c>
      <c r="B23" s="135">
        <v>1</v>
      </c>
      <c r="C23" s="136" t="s">
        <v>129</v>
      </c>
      <c r="D23" s="135"/>
      <c r="E23" s="135" t="s">
        <v>130</v>
      </c>
      <c r="F23" s="137">
        <v>0</v>
      </c>
      <c r="G23" s="138">
        <f t="shared" si="1"/>
        <v>0</v>
      </c>
    </row>
    <row r="24" spans="1:7" x14ac:dyDescent="0.3">
      <c r="A24" s="134">
        <v>15</v>
      </c>
      <c r="B24" s="135">
        <v>1</v>
      </c>
      <c r="C24" s="136" t="s">
        <v>131</v>
      </c>
      <c r="D24" s="135"/>
      <c r="E24" s="135" t="s">
        <v>132</v>
      </c>
      <c r="F24" s="137">
        <v>0</v>
      </c>
      <c r="G24" s="138">
        <f t="shared" si="1"/>
        <v>0</v>
      </c>
    </row>
    <row r="25" spans="1:7" x14ac:dyDescent="0.3">
      <c r="A25" s="134">
        <v>16</v>
      </c>
      <c r="B25" s="135">
        <v>1</v>
      </c>
      <c r="C25" s="136" t="s">
        <v>133</v>
      </c>
      <c r="D25" s="135"/>
      <c r="E25" s="245" t="s">
        <v>134</v>
      </c>
      <c r="F25" s="137">
        <v>0</v>
      </c>
      <c r="G25" s="138">
        <f t="shared" ref="G25:G35" si="2">SUM(F25*B25)</f>
        <v>0</v>
      </c>
    </row>
    <row r="26" spans="1:7" x14ac:dyDescent="0.3">
      <c r="A26" s="134"/>
      <c r="B26" s="135"/>
      <c r="C26" s="136"/>
      <c r="D26" s="135"/>
      <c r="E26" s="135"/>
      <c r="F26" s="137"/>
      <c r="G26" s="138"/>
    </row>
    <row r="27" spans="1:7" x14ac:dyDescent="0.3">
      <c r="A27" s="246"/>
      <c r="B27" s="247"/>
      <c r="C27" s="248" t="s">
        <v>135</v>
      </c>
      <c r="D27" s="247"/>
      <c r="E27" s="247"/>
      <c r="F27" s="249"/>
      <c r="G27" s="250"/>
    </row>
    <row r="28" spans="1:7" x14ac:dyDescent="0.3">
      <c r="A28" s="134">
        <v>17</v>
      </c>
      <c r="B28" s="135">
        <v>1</v>
      </c>
      <c r="C28" s="136" t="s">
        <v>136</v>
      </c>
      <c r="D28" s="135"/>
      <c r="E28" s="140"/>
      <c r="F28" s="137">
        <v>0</v>
      </c>
      <c r="G28" s="138">
        <f t="shared" si="2"/>
        <v>0</v>
      </c>
    </row>
    <row r="29" spans="1:7" x14ac:dyDescent="0.3">
      <c r="A29" s="134">
        <v>18</v>
      </c>
      <c r="B29" s="135">
        <v>1</v>
      </c>
      <c r="C29" s="136" t="s">
        <v>137</v>
      </c>
      <c r="D29" s="135"/>
      <c r="E29" s="135"/>
      <c r="F29" s="137">
        <v>0</v>
      </c>
      <c r="G29" s="138">
        <f t="shared" si="2"/>
        <v>0</v>
      </c>
    </row>
    <row r="30" spans="1:7" x14ac:dyDescent="0.3">
      <c r="A30" s="134">
        <v>19</v>
      </c>
      <c r="B30" s="135">
        <v>1</v>
      </c>
      <c r="C30" s="136" t="s">
        <v>138</v>
      </c>
      <c r="D30" s="135"/>
      <c r="E30" s="135"/>
      <c r="F30" s="137">
        <v>0</v>
      </c>
      <c r="G30" s="138">
        <f t="shared" si="2"/>
        <v>0</v>
      </c>
    </row>
    <row r="31" spans="1:7" x14ac:dyDescent="0.3">
      <c r="A31" s="134">
        <v>20</v>
      </c>
      <c r="B31" s="135">
        <v>1</v>
      </c>
      <c r="C31" s="136" t="s">
        <v>139</v>
      </c>
      <c r="D31" s="135"/>
      <c r="E31" s="135"/>
      <c r="F31" s="137">
        <v>0</v>
      </c>
      <c r="G31" s="138">
        <f t="shared" si="2"/>
        <v>0</v>
      </c>
    </row>
    <row r="32" spans="1:7" x14ac:dyDescent="0.3">
      <c r="A32" s="134">
        <v>21</v>
      </c>
      <c r="B32" s="135">
        <v>1</v>
      </c>
      <c r="C32" s="136" t="s">
        <v>140</v>
      </c>
      <c r="D32" s="135"/>
      <c r="E32" s="135"/>
      <c r="F32" s="137">
        <v>0</v>
      </c>
      <c r="G32" s="138">
        <f t="shared" si="2"/>
        <v>0</v>
      </c>
    </row>
    <row r="33" spans="1:7" x14ac:dyDescent="0.3">
      <c r="A33" s="134">
        <v>22</v>
      </c>
      <c r="B33" s="135">
        <v>1</v>
      </c>
      <c r="C33" s="136" t="s">
        <v>141</v>
      </c>
      <c r="D33" s="135"/>
      <c r="E33" s="135"/>
      <c r="F33" s="137">
        <v>0</v>
      </c>
      <c r="G33" s="138">
        <f t="shared" si="2"/>
        <v>0</v>
      </c>
    </row>
    <row r="34" spans="1:7" x14ac:dyDescent="0.3">
      <c r="A34" s="134">
        <v>23</v>
      </c>
      <c r="B34" s="135">
        <v>1</v>
      </c>
      <c r="C34" s="136" t="s">
        <v>142</v>
      </c>
      <c r="D34" s="135"/>
      <c r="E34" s="135"/>
      <c r="F34" s="137">
        <v>0</v>
      </c>
      <c r="G34" s="138">
        <f t="shared" si="2"/>
        <v>0</v>
      </c>
    </row>
    <row r="35" spans="1:7" x14ac:dyDescent="0.3">
      <c r="A35" s="134">
        <v>24</v>
      </c>
      <c r="B35" s="135">
        <v>1</v>
      </c>
      <c r="C35" s="136" t="s">
        <v>143</v>
      </c>
      <c r="D35" s="135"/>
      <c r="E35" s="135"/>
      <c r="F35" s="137">
        <v>0</v>
      </c>
      <c r="G35" s="138">
        <f t="shared" si="2"/>
        <v>0</v>
      </c>
    </row>
    <row r="36" spans="1:7" x14ac:dyDescent="0.3">
      <c r="A36" s="134"/>
      <c r="B36" s="135"/>
      <c r="C36" s="136"/>
      <c r="D36" s="135"/>
      <c r="E36" s="135"/>
      <c r="F36" s="137"/>
      <c r="G36" s="138"/>
    </row>
    <row r="37" spans="1:7" x14ac:dyDescent="0.3">
      <c r="A37" s="246"/>
      <c r="B37" s="247"/>
      <c r="C37" s="248" t="s">
        <v>144</v>
      </c>
      <c r="D37" s="251" t="s">
        <v>145</v>
      </c>
      <c r="E37" s="247" t="s">
        <v>146</v>
      </c>
      <c r="F37" s="249"/>
      <c r="G37" s="250"/>
    </row>
    <row r="38" spans="1:7" x14ac:dyDescent="0.3">
      <c r="A38" s="134">
        <v>25</v>
      </c>
      <c r="B38" s="135">
        <v>1</v>
      </c>
      <c r="C38" s="142" t="s">
        <v>147</v>
      </c>
      <c r="D38" s="135"/>
      <c r="E38" s="135" t="s">
        <v>148</v>
      </c>
      <c r="F38" s="137">
        <v>0</v>
      </c>
      <c r="G38" s="138">
        <f>(F38*B38)</f>
        <v>0</v>
      </c>
    </row>
    <row r="39" spans="1:7" x14ac:dyDescent="0.3">
      <c r="A39" s="134">
        <v>26</v>
      </c>
      <c r="B39" s="135">
        <v>1</v>
      </c>
      <c r="C39" s="136" t="s">
        <v>149</v>
      </c>
      <c r="D39" s="135"/>
      <c r="E39" s="135"/>
      <c r="F39" s="137">
        <v>0</v>
      </c>
      <c r="G39" s="138">
        <f t="shared" ref="G39:G41" si="3">(F39*B39)</f>
        <v>0</v>
      </c>
    </row>
    <row r="40" spans="1:7" x14ac:dyDescent="0.3">
      <c r="A40" s="134">
        <v>27</v>
      </c>
      <c r="B40" s="135">
        <v>1</v>
      </c>
      <c r="C40" s="136" t="s">
        <v>150</v>
      </c>
      <c r="D40" s="135"/>
      <c r="E40" s="135"/>
      <c r="F40" s="137">
        <v>0</v>
      </c>
      <c r="G40" s="138">
        <f t="shared" si="3"/>
        <v>0</v>
      </c>
    </row>
    <row r="41" spans="1:7" x14ac:dyDescent="0.3">
      <c r="A41" s="134">
        <v>28</v>
      </c>
      <c r="B41" s="135">
        <v>1</v>
      </c>
      <c r="C41" s="136" t="s">
        <v>151</v>
      </c>
      <c r="D41" s="135"/>
      <c r="E41" s="135" t="s">
        <v>152</v>
      </c>
      <c r="F41" s="137">
        <v>0</v>
      </c>
      <c r="G41" s="138">
        <f t="shared" si="3"/>
        <v>0</v>
      </c>
    </row>
    <row r="42" spans="1:7" x14ac:dyDescent="0.3">
      <c r="A42" s="134"/>
      <c r="B42" s="135"/>
      <c r="C42" s="136"/>
      <c r="D42" s="135"/>
      <c r="E42" s="135"/>
      <c r="F42" s="137"/>
      <c r="G42" s="138"/>
    </row>
    <row r="43" spans="1:7" x14ac:dyDescent="0.3">
      <c r="A43" s="246"/>
      <c r="B43" s="247"/>
      <c r="C43" s="248" t="s">
        <v>153</v>
      </c>
      <c r="D43" s="251" t="s">
        <v>154</v>
      </c>
      <c r="E43" s="247" t="s">
        <v>155</v>
      </c>
      <c r="F43" s="249"/>
      <c r="G43" s="250"/>
    </row>
    <row r="44" spans="1:7" x14ac:dyDescent="0.3">
      <c r="A44" s="134">
        <v>29</v>
      </c>
      <c r="B44" s="135">
        <v>1</v>
      </c>
      <c r="C44" s="136" t="s">
        <v>156</v>
      </c>
      <c r="D44" s="135"/>
      <c r="E44" s="135" t="s">
        <v>157</v>
      </c>
      <c r="F44" s="137">
        <v>0</v>
      </c>
      <c r="G44" s="138">
        <f>(F44*B44)</f>
        <v>0</v>
      </c>
    </row>
    <row r="45" spans="1:7" x14ac:dyDescent="0.3">
      <c r="A45" s="134">
        <v>30</v>
      </c>
      <c r="B45" s="135">
        <v>1</v>
      </c>
      <c r="C45" s="136" t="s">
        <v>158</v>
      </c>
      <c r="D45" s="135"/>
      <c r="E45" s="135" t="s">
        <v>157</v>
      </c>
      <c r="F45" s="137">
        <v>0</v>
      </c>
      <c r="G45" s="138">
        <f t="shared" ref="G45:G48" si="4">(F45*B45)</f>
        <v>0</v>
      </c>
    </row>
    <row r="46" spans="1:7" x14ac:dyDescent="0.3">
      <c r="A46" s="134">
        <v>31</v>
      </c>
      <c r="B46" s="135">
        <v>1</v>
      </c>
      <c r="C46" s="136" t="s">
        <v>159</v>
      </c>
      <c r="D46" s="135"/>
      <c r="E46" s="135" t="s">
        <v>160</v>
      </c>
      <c r="F46" s="137">
        <v>0</v>
      </c>
      <c r="G46" s="138">
        <f t="shared" si="4"/>
        <v>0</v>
      </c>
    </row>
    <row r="47" spans="1:7" x14ac:dyDescent="0.3">
      <c r="A47" s="134">
        <v>32</v>
      </c>
      <c r="B47" s="135">
        <v>1</v>
      </c>
      <c r="C47" s="136" t="s">
        <v>161</v>
      </c>
      <c r="D47" s="135"/>
      <c r="E47" s="135" t="s">
        <v>162</v>
      </c>
      <c r="F47" s="137">
        <v>0</v>
      </c>
      <c r="G47" s="138">
        <f t="shared" si="4"/>
        <v>0</v>
      </c>
    </row>
    <row r="48" spans="1:7" x14ac:dyDescent="0.3">
      <c r="A48" s="134">
        <v>33</v>
      </c>
      <c r="B48" s="135">
        <v>1</v>
      </c>
      <c r="C48" s="136" t="s">
        <v>163</v>
      </c>
      <c r="D48" s="135"/>
      <c r="E48" s="135"/>
      <c r="F48" s="137">
        <v>0</v>
      </c>
      <c r="G48" s="138">
        <f t="shared" si="4"/>
        <v>0</v>
      </c>
    </row>
    <row r="49" spans="1:7" x14ac:dyDescent="0.3">
      <c r="A49" s="134"/>
      <c r="B49" s="135"/>
      <c r="C49" s="136"/>
      <c r="D49" s="135"/>
      <c r="E49" s="135"/>
      <c r="F49" s="137"/>
      <c r="G49" s="138"/>
    </row>
    <row r="50" spans="1:7" x14ac:dyDescent="0.3">
      <c r="A50" s="246"/>
      <c r="B50" s="247"/>
      <c r="C50" s="248" t="s">
        <v>164</v>
      </c>
      <c r="D50" s="247"/>
      <c r="E50" s="247" t="s">
        <v>165</v>
      </c>
      <c r="F50" s="249"/>
      <c r="G50" s="250"/>
    </row>
    <row r="51" spans="1:7" x14ac:dyDescent="0.3">
      <c r="A51" s="134">
        <v>34</v>
      </c>
      <c r="B51" s="135">
        <v>1</v>
      </c>
      <c r="C51" s="136" t="s">
        <v>166</v>
      </c>
      <c r="D51" s="135"/>
      <c r="E51" s="245" t="s">
        <v>167</v>
      </c>
      <c r="F51" s="137">
        <v>0</v>
      </c>
      <c r="G51" s="138">
        <f>(F51*B51)</f>
        <v>0</v>
      </c>
    </row>
    <row r="52" spans="1:7" x14ac:dyDescent="0.3">
      <c r="A52" s="134">
        <v>35</v>
      </c>
      <c r="B52" s="135">
        <v>1</v>
      </c>
      <c r="C52" s="136" t="s">
        <v>168</v>
      </c>
      <c r="D52" s="135"/>
      <c r="E52" s="245" t="s">
        <v>167</v>
      </c>
      <c r="F52" s="137">
        <v>0</v>
      </c>
      <c r="G52" s="138">
        <f t="shared" ref="G52:G55" si="5">(F52*B52)</f>
        <v>0</v>
      </c>
    </row>
    <row r="53" spans="1:7" x14ac:dyDescent="0.3">
      <c r="A53" s="134">
        <v>36</v>
      </c>
      <c r="B53" s="135">
        <v>1</v>
      </c>
      <c r="C53" s="136" t="s">
        <v>169</v>
      </c>
      <c r="D53" s="135"/>
      <c r="E53" s="245" t="s">
        <v>167</v>
      </c>
      <c r="F53" s="137">
        <v>0</v>
      </c>
      <c r="G53" s="138">
        <f t="shared" si="5"/>
        <v>0</v>
      </c>
    </row>
    <row r="54" spans="1:7" x14ac:dyDescent="0.3">
      <c r="A54" s="134">
        <v>37</v>
      </c>
      <c r="B54" s="135">
        <v>1</v>
      </c>
      <c r="C54" s="136" t="s">
        <v>170</v>
      </c>
      <c r="D54" s="135"/>
      <c r="E54" s="245" t="s">
        <v>167</v>
      </c>
      <c r="F54" s="137">
        <v>0</v>
      </c>
      <c r="G54" s="138">
        <f t="shared" si="5"/>
        <v>0</v>
      </c>
    </row>
    <row r="55" spans="1:7" x14ac:dyDescent="0.3">
      <c r="A55" s="134">
        <v>38</v>
      </c>
      <c r="B55" s="135">
        <v>1</v>
      </c>
      <c r="C55" s="136" t="s">
        <v>171</v>
      </c>
      <c r="D55" s="135"/>
      <c r="E55" s="245" t="s">
        <v>167</v>
      </c>
      <c r="F55" s="137">
        <v>0</v>
      </c>
      <c r="G55" s="138">
        <f t="shared" si="5"/>
        <v>0</v>
      </c>
    </row>
    <row r="56" spans="1:7" ht="15" thickBot="1" x14ac:dyDescent="0.35">
      <c r="A56" s="143"/>
      <c r="B56" s="144"/>
      <c r="C56" s="145"/>
      <c r="D56" s="144"/>
      <c r="E56" s="144"/>
      <c r="F56" s="146"/>
      <c r="G56" s="147"/>
    </row>
    <row r="57" spans="1:7" ht="15" thickBot="1" x14ac:dyDescent="0.35"/>
    <row r="58" spans="1:7" ht="15" thickBot="1" x14ac:dyDescent="0.35">
      <c r="E58" s="148" t="s">
        <v>172</v>
      </c>
      <c r="G58" s="149">
        <f>SUM(G7:G56)</f>
        <v>0</v>
      </c>
    </row>
    <row r="59" spans="1:7" ht="15" thickBot="1" x14ac:dyDescent="0.35">
      <c r="E59" s="148"/>
      <c r="G59" s="150"/>
    </row>
    <row r="60" spans="1:7" ht="15" thickBot="1" x14ac:dyDescent="0.35">
      <c r="E60" s="148" t="s">
        <v>173</v>
      </c>
      <c r="G60" s="149">
        <f>SUM(G58:G58)</f>
        <v>0</v>
      </c>
    </row>
  </sheetData>
  <mergeCells count="5">
    <mergeCell ref="A1:B1"/>
    <mergeCell ref="A3:B3"/>
    <mergeCell ref="A2:G2"/>
    <mergeCell ref="C1:G1"/>
    <mergeCell ref="C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1"/>
  <sheetViews>
    <sheetView workbookViewId="0">
      <selection activeCell="H8" sqref="H8"/>
    </sheetView>
  </sheetViews>
  <sheetFormatPr defaultRowHeight="14.4" x14ac:dyDescent="0.3"/>
  <cols>
    <col min="1" max="1" width="8.77734375" customWidth="1"/>
    <col min="2" max="2" width="2.109375" style="1" customWidth="1"/>
    <col min="3" max="3" width="27.21875" style="1" customWidth="1"/>
    <col min="4" max="7" width="15.77734375" style="44" customWidth="1"/>
  </cols>
  <sheetData>
    <row r="1" spans="2:7" ht="30" customHeight="1" thickBot="1" x14ac:dyDescent="0.35">
      <c r="B1" s="273" t="s">
        <v>63</v>
      </c>
      <c r="C1" s="274"/>
      <c r="D1" s="271" t="s">
        <v>64</v>
      </c>
      <c r="E1" s="271"/>
      <c r="F1" s="271"/>
      <c r="G1" s="272"/>
    </row>
    <row r="2" spans="2:7" ht="15" customHeight="1" thickBot="1" x14ac:dyDescent="0.35">
      <c r="B2" s="260" t="s">
        <v>47</v>
      </c>
      <c r="C2" s="261"/>
      <c r="D2" s="261"/>
      <c r="E2" s="261"/>
      <c r="F2" s="261"/>
      <c r="G2" s="262"/>
    </row>
    <row r="3" spans="2:7" ht="30" customHeight="1" thickBot="1" x14ac:dyDescent="0.35">
      <c r="B3" s="284" t="s">
        <v>30</v>
      </c>
      <c r="C3" s="285"/>
      <c r="D3" s="286" t="s">
        <v>62</v>
      </c>
      <c r="E3" s="287"/>
      <c r="F3" s="287"/>
      <c r="G3" s="288"/>
    </row>
    <row r="4" spans="2:7" ht="15" thickTop="1" x14ac:dyDescent="0.3">
      <c r="B4" s="25"/>
      <c r="C4" s="154"/>
      <c r="D4" s="279" t="s">
        <v>58</v>
      </c>
      <c r="E4" s="281" t="s">
        <v>0</v>
      </c>
      <c r="F4" s="282" t="s">
        <v>1</v>
      </c>
      <c r="G4" s="283" t="s">
        <v>2</v>
      </c>
    </row>
    <row r="5" spans="2:7" ht="27.6" customHeight="1" x14ac:dyDescent="0.3">
      <c r="B5" s="25"/>
      <c r="C5" s="154"/>
      <c r="D5" s="280"/>
      <c r="E5" s="281"/>
      <c r="F5" s="282"/>
      <c r="G5" s="283"/>
    </row>
    <row r="6" spans="2:7" ht="19.95" customHeight="1" x14ac:dyDescent="0.3">
      <c r="B6" s="15" t="s">
        <v>31</v>
      </c>
      <c r="C6" s="13"/>
      <c r="D6" s="210">
        <v>345000</v>
      </c>
      <c r="E6" s="185"/>
      <c r="F6" s="186"/>
      <c r="G6" s="187"/>
    </row>
    <row r="7" spans="2:7" ht="19.95" customHeight="1" x14ac:dyDescent="0.3">
      <c r="B7" s="291" t="s">
        <v>34</v>
      </c>
      <c r="C7" s="292"/>
      <c r="D7" s="211">
        <f>SUM(D8:D9)</f>
        <v>301875</v>
      </c>
      <c r="E7" s="220">
        <f>SUM(E8:E9)</f>
        <v>0</v>
      </c>
      <c r="F7" s="220">
        <f>SUM(F8:F9)</f>
        <v>0</v>
      </c>
      <c r="G7" s="221">
        <f>SUM(G8:G9)</f>
        <v>0</v>
      </c>
    </row>
    <row r="8" spans="2:7" ht="19.95" customHeight="1" x14ac:dyDescent="0.3">
      <c r="B8" s="15"/>
      <c r="C8" s="13" t="s">
        <v>32</v>
      </c>
      <c r="D8" s="212">
        <v>43125</v>
      </c>
      <c r="E8" s="189"/>
      <c r="F8" s="190"/>
      <c r="G8" s="191"/>
    </row>
    <row r="9" spans="2:7" ht="19.95" customHeight="1" x14ac:dyDescent="0.3">
      <c r="B9" s="15"/>
      <c r="C9" s="13" t="s">
        <v>33</v>
      </c>
      <c r="D9" s="211">
        <v>258750</v>
      </c>
      <c r="E9" s="192"/>
      <c r="F9" s="193"/>
      <c r="G9" s="188"/>
    </row>
    <row r="10" spans="2:7" ht="19.95" customHeight="1" thickBot="1" x14ac:dyDescent="0.35">
      <c r="B10" s="26"/>
      <c r="C10" s="155" t="s">
        <v>39</v>
      </c>
      <c r="D10" s="213">
        <v>25875</v>
      </c>
      <c r="E10" s="194"/>
      <c r="F10" s="195"/>
      <c r="G10" s="196"/>
    </row>
    <row r="11" spans="2:7" ht="19.95" customHeight="1" thickBot="1" x14ac:dyDescent="0.35">
      <c r="B11" s="289" t="s">
        <v>35</v>
      </c>
      <c r="C11" s="290"/>
      <c r="D11" s="179">
        <f>D6-D8-D9+D10</f>
        <v>69000</v>
      </c>
      <c r="E11" s="58">
        <f>E6-E8-E9+E10</f>
        <v>0</v>
      </c>
      <c r="F11" s="58">
        <f>F6-F8-F9+F10</f>
        <v>0</v>
      </c>
      <c r="G11" s="59">
        <f>G6-G8-G9+G10</f>
        <v>0</v>
      </c>
    </row>
    <row r="12" spans="2:7" ht="19.95" customHeight="1" x14ac:dyDescent="0.3">
      <c r="B12" s="27" t="s">
        <v>36</v>
      </c>
      <c r="C12" s="16"/>
      <c r="D12" s="212"/>
      <c r="E12" s="189"/>
      <c r="F12" s="190"/>
      <c r="G12" s="197"/>
    </row>
    <row r="13" spans="2:7" ht="19.95" customHeight="1" x14ac:dyDescent="0.3">
      <c r="B13" s="15"/>
      <c r="C13" s="13" t="s">
        <v>22</v>
      </c>
      <c r="D13" s="212">
        <v>23230</v>
      </c>
      <c r="E13" s="189"/>
      <c r="F13" s="190"/>
      <c r="G13" s="197"/>
    </row>
    <row r="14" spans="2:7" ht="19.95" customHeight="1" x14ac:dyDescent="0.3">
      <c r="B14" s="15"/>
      <c r="C14" s="13" t="s">
        <v>37</v>
      </c>
      <c r="D14" s="212">
        <v>3450</v>
      </c>
      <c r="E14" s="189"/>
      <c r="F14" s="190"/>
      <c r="G14" s="197"/>
    </row>
    <row r="15" spans="2:7" ht="19.95" customHeight="1" x14ac:dyDescent="0.3">
      <c r="B15" s="15"/>
      <c r="C15" s="13" t="s">
        <v>38</v>
      </c>
      <c r="D15" s="212">
        <v>1840</v>
      </c>
      <c r="E15" s="189"/>
      <c r="F15" s="190"/>
      <c r="G15" s="197"/>
    </row>
    <row r="16" spans="2:7" ht="19.95" customHeight="1" x14ac:dyDescent="0.3">
      <c r="B16" s="15"/>
      <c r="C16" s="13" t="s">
        <v>40</v>
      </c>
      <c r="D16" s="212">
        <v>460</v>
      </c>
      <c r="E16" s="189"/>
      <c r="F16" s="190"/>
      <c r="G16" s="197"/>
    </row>
    <row r="17" spans="2:7" ht="19.95" customHeight="1" x14ac:dyDescent="0.3">
      <c r="B17" s="15"/>
      <c r="C17" s="13" t="s">
        <v>41</v>
      </c>
      <c r="D17" s="212">
        <v>1150</v>
      </c>
      <c r="E17" s="189"/>
      <c r="F17" s="190"/>
      <c r="G17" s="197"/>
    </row>
    <row r="18" spans="2:7" ht="19.95" customHeight="1" x14ac:dyDescent="0.3">
      <c r="B18" s="12"/>
      <c r="C18" s="14" t="s">
        <v>42</v>
      </c>
      <c r="D18" s="212">
        <v>1150</v>
      </c>
      <c r="E18" s="189"/>
      <c r="F18" s="190"/>
      <c r="G18" s="197"/>
    </row>
    <row r="19" spans="2:7" ht="19.95" customHeight="1" x14ac:dyDescent="0.3">
      <c r="B19" s="12"/>
      <c r="C19" s="14" t="s">
        <v>43</v>
      </c>
      <c r="D19" s="212">
        <v>3000</v>
      </c>
      <c r="E19" s="189"/>
      <c r="F19" s="190"/>
      <c r="G19" s="197"/>
    </row>
    <row r="20" spans="2:7" ht="19.95" customHeight="1" x14ac:dyDescent="0.3">
      <c r="B20" s="12"/>
      <c r="C20" s="14" t="s">
        <v>67</v>
      </c>
      <c r="D20" s="212">
        <v>15000</v>
      </c>
      <c r="E20" s="189"/>
      <c r="F20" s="190"/>
      <c r="G20" s="197"/>
    </row>
    <row r="21" spans="2:7" ht="19.95" customHeight="1" x14ac:dyDescent="0.3">
      <c r="B21" s="12"/>
      <c r="C21" s="14" t="s">
        <v>65</v>
      </c>
      <c r="D21" s="212">
        <v>300</v>
      </c>
      <c r="E21" s="189"/>
      <c r="F21" s="190"/>
      <c r="G21" s="197"/>
    </row>
    <row r="22" spans="2:7" ht="19.95" customHeight="1" x14ac:dyDescent="0.3">
      <c r="B22" s="12"/>
      <c r="C22" s="14" t="s">
        <v>66</v>
      </c>
      <c r="D22" s="212">
        <v>275</v>
      </c>
      <c r="E22" s="189"/>
      <c r="F22" s="190"/>
      <c r="G22" s="197"/>
    </row>
    <row r="23" spans="2:7" ht="19.95" customHeight="1" x14ac:dyDescent="0.3">
      <c r="B23" s="12"/>
      <c r="C23" s="14"/>
      <c r="D23" s="212"/>
      <c r="E23" s="189"/>
      <c r="F23" s="190"/>
      <c r="G23" s="197"/>
    </row>
    <row r="24" spans="2:7" ht="19.95" customHeight="1" x14ac:dyDescent="0.3">
      <c r="B24" s="12"/>
      <c r="C24" s="14"/>
      <c r="D24" s="212"/>
      <c r="E24" s="189"/>
      <c r="F24" s="190"/>
      <c r="G24" s="191"/>
    </row>
    <row r="25" spans="2:7" ht="19.95" customHeight="1" x14ac:dyDescent="0.3">
      <c r="B25" s="12"/>
      <c r="C25" s="14"/>
      <c r="D25" s="212"/>
      <c r="E25" s="189"/>
      <c r="F25" s="190"/>
      <c r="G25" s="191"/>
    </row>
    <row r="26" spans="2:7" ht="19.95" customHeight="1" x14ac:dyDescent="0.3">
      <c r="B26" s="12"/>
      <c r="C26" s="14"/>
      <c r="D26" s="212"/>
      <c r="E26" s="189"/>
      <c r="F26" s="190"/>
      <c r="G26" s="191"/>
    </row>
    <row r="27" spans="2:7" ht="19.95" customHeight="1" x14ac:dyDescent="0.3">
      <c r="B27" s="12"/>
      <c r="C27" s="14"/>
      <c r="D27" s="212"/>
      <c r="E27" s="189"/>
      <c r="F27" s="190"/>
      <c r="G27" s="191"/>
    </row>
    <row r="28" spans="2:7" ht="19.95" customHeight="1" thickBot="1" x14ac:dyDescent="0.35">
      <c r="B28" s="12"/>
      <c r="C28" s="14"/>
      <c r="D28" s="212"/>
      <c r="E28" s="189"/>
      <c r="F28" s="190"/>
      <c r="G28" s="191"/>
    </row>
    <row r="29" spans="2:7" ht="19.95" customHeight="1" thickBot="1" x14ac:dyDescent="0.35">
      <c r="B29" s="293" t="s">
        <v>23</v>
      </c>
      <c r="C29" s="294"/>
      <c r="D29" s="214">
        <f>D11-SUM(D12:D28)</f>
        <v>19145</v>
      </c>
      <c r="E29" s="198">
        <f>E11-SUM(E12:E28)</f>
        <v>0</v>
      </c>
      <c r="F29" s="199">
        <f>F11-SUM(F12:F28)</f>
        <v>0</v>
      </c>
      <c r="G29" s="200">
        <f>G11-SUM(G12:G28)</f>
        <v>0</v>
      </c>
    </row>
    <row r="30" spans="2:7" ht="19.95" customHeight="1" thickBot="1" x14ac:dyDescent="0.35">
      <c r="B30" s="277" t="s">
        <v>24</v>
      </c>
      <c r="C30" s="278"/>
      <c r="D30" s="212">
        <v>7500</v>
      </c>
      <c r="E30" s="189"/>
      <c r="F30" s="190"/>
      <c r="G30" s="191"/>
    </row>
    <row r="31" spans="2:7" ht="19.95" customHeight="1" thickBot="1" x14ac:dyDescent="0.35">
      <c r="B31" s="293" t="s">
        <v>25</v>
      </c>
      <c r="C31" s="294"/>
      <c r="D31" s="214">
        <f>D29-D30</f>
        <v>11645</v>
      </c>
      <c r="E31" s="198">
        <f>E29-E30</f>
        <v>0</v>
      </c>
      <c r="F31" s="199">
        <f>F29-F30</f>
        <v>0</v>
      </c>
      <c r="G31" s="200">
        <f>G29-G30</f>
        <v>0</v>
      </c>
    </row>
    <row r="32" spans="2:7" ht="19.95" customHeight="1" thickBot="1" x14ac:dyDescent="0.35">
      <c r="B32" s="275" t="s">
        <v>75</v>
      </c>
      <c r="C32" s="276"/>
      <c r="D32" s="215">
        <v>1500</v>
      </c>
      <c r="E32" s="62"/>
      <c r="F32" s="61"/>
      <c r="G32" s="63"/>
    </row>
    <row r="33" spans="2:7" ht="19.95" customHeight="1" thickBot="1" x14ac:dyDescent="0.35">
      <c r="B33" s="295" t="s">
        <v>45</v>
      </c>
      <c r="C33" s="296"/>
      <c r="D33" s="216">
        <f>D31-D32</f>
        <v>10145</v>
      </c>
      <c r="E33" s="201">
        <f t="shared" ref="E33:G33" si="0">E31-E32</f>
        <v>0</v>
      </c>
      <c r="F33" s="202">
        <f t="shared" si="0"/>
        <v>0</v>
      </c>
      <c r="G33" s="203">
        <f t="shared" si="0"/>
        <v>0</v>
      </c>
    </row>
    <row r="34" spans="2:7" ht="19.95" customHeight="1" x14ac:dyDescent="0.3">
      <c r="B34" s="275" t="s">
        <v>74</v>
      </c>
      <c r="C34" s="276"/>
      <c r="D34" s="217">
        <v>5000</v>
      </c>
      <c r="E34" s="65"/>
      <c r="F34" s="64"/>
      <c r="G34" s="66"/>
    </row>
    <row r="35" spans="2:7" ht="19.95" customHeight="1" thickBot="1" x14ac:dyDescent="0.35">
      <c r="B35" s="277" t="s">
        <v>26</v>
      </c>
      <c r="C35" s="278"/>
      <c r="D35" s="217">
        <v>3800</v>
      </c>
      <c r="E35" s="65"/>
      <c r="F35" s="64"/>
      <c r="G35" s="66"/>
    </row>
    <row r="36" spans="2:7" ht="19.95" customHeight="1" thickBot="1" x14ac:dyDescent="0.35">
      <c r="B36" s="295" t="s">
        <v>44</v>
      </c>
      <c r="C36" s="296"/>
      <c r="D36" s="216">
        <f>D33+D34-D35</f>
        <v>11345</v>
      </c>
      <c r="E36" s="201">
        <f t="shared" ref="E36:G36" si="1">E33+E34-E35</f>
        <v>0</v>
      </c>
      <c r="F36" s="202">
        <f t="shared" si="1"/>
        <v>0</v>
      </c>
      <c r="G36" s="203">
        <f t="shared" si="1"/>
        <v>0</v>
      </c>
    </row>
    <row r="37" spans="2:7" x14ac:dyDescent="0.3">
      <c r="B37" s="275" t="s">
        <v>15</v>
      </c>
      <c r="C37" s="276"/>
      <c r="D37" s="218">
        <v>5000</v>
      </c>
      <c r="E37" s="204"/>
      <c r="F37" s="205"/>
      <c r="G37" s="206"/>
    </row>
    <row r="38" spans="2:7" ht="15" thickBot="1" x14ac:dyDescent="0.35">
      <c r="B38" s="277" t="s">
        <v>27</v>
      </c>
      <c r="C38" s="278"/>
      <c r="D38" s="212">
        <v>1725</v>
      </c>
      <c r="E38" s="189"/>
      <c r="F38" s="190"/>
      <c r="G38" s="191"/>
    </row>
    <row r="39" spans="2:7" ht="15" thickBot="1" x14ac:dyDescent="0.35">
      <c r="B39" s="269" t="s">
        <v>46</v>
      </c>
      <c r="C39" s="270"/>
      <c r="D39" s="219">
        <f>D36-D37-D38</f>
        <v>4620</v>
      </c>
      <c r="E39" s="207">
        <f t="shared" ref="E39:G39" si="2">E36-E37-E38</f>
        <v>0</v>
      </c>
      <c r="F39" s="208">
        <f t="shared" si="2"/>
        <v>0</v>
      </c>
      <c r="G39" s="209">
        <f t="shared" si="2"/>
        <v>0</v>
      </c>
    </row>
    <row r="40" spans="2:7" x14ac:dyDescent="0.3">
      <c r="B40" s="2"/>
      <c r="C40" s="2"/>
      <c r="D40" s="43"/>
      <c r="E40" s="43"/>
      <c r="F40" s="43"/>
      <c r="G40" s="43"/>
    </row>
    <row r="41" spans="2:7" x14ac:dyDescent="0.3">
      <c r="C41" s="1" t="s">
        <v>76</v>
      </c>
    </row>
  </sheetData>
  <mergeCells count="22">
    <mergeCell ref="B36:C36"/>
    <mergeCell ref="B31:C31"/>
    <mergeCell ref="B32:C32"/>
    <mergeCell ref="B33:C33"/>
    <mergeCell ref="B34:C34"/>
    <mergeCell ref="B35:C35"/>
    <mergeCell ref="B39:C39"/>
    <mergeCell ref="D1:G1"/>
    <mergeCell ref="B1:C1"/>
    <mergeCell ref="B37:C37"/>
    <mergeCell ref="B38:C38"/>
    <mergeCell ref="D4:D5"/>
    <mergeCell ref="E4:E5"/>
    <mergeCell ref="F4:F5"/>
    <mergeCell ref="G4:G5"/>
    <mergeCell ref="B2:G2"/>
    <mergeCell ref="B3:C3"/>
    <mergeCell ref="D3:G3"/>
    <mergeCell ref="B11:C11"/>
    <mergeCell ref="B7:C7"/>
    <mergeCell ref="B29:C29"/>
    <mergeCell ref="B30:C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topLeftCell="A7" workbookViewId="0">
      <selection activeCell="I10" sqref="I10"/>
    </sheetView>
  </sheetViews>
  <sheetFormatPr defaultRowHeight="14.4" x14ac:dyDescent="0.3"/>
  <cols>
    <col min="1" max="1" width="8.109375" style="1" customWidth="1"/>
    <col min="2" max="2" width="10.44140625" style="19" customWidth="1"/>
    <col min="3" max="3" width="25.44140625" style="19" customWidth="1"/>
    <col min="4" max="7" width="15.77734375" style="1" customWidth="1"/>
    <col min="8" max="8" width="9" style="1" customWidth="1"/>
  </cols>
  <sheetData>
    <row r="1" spans="1:8" ht="30" customHeight="1" thickBot="1" x14ac:dyDescent="0.35">
      <c r="A1" s="9"/>
      <c r="B1" s="42" t="s">
        <v>59</v>
      </c>
      <c r="C1" s="299" t="s">
        <v>61</v>
      </c>
      <c r="D1" s="300"/>
      <c r="E1" s="300"/>
      <c r="F1" s="300"/>
      <c r="G1" s="301"/>
      <c r="H1" s="3"/>
    </row>
    <row r="2" spans="1:8" ht="15" thickBot="1" x14ac:dyDescent="0.35">
      <c r="A2" s="5"/>
      <c r="B2" s="328" t="s">
        <v>29</v>
      </c>
      <c r="C2" s="329"/>
      <c r="D2" s="329"/>
      <c r="E2" s="329"/>
      <c r="F2" s="329"/>
      <c r="G2" s="330"/>
      <c r="H2" s="3"/>
    </row>
    <row r="3" spans="1:8" ht="30" customHeight="1" thickBot="1" x14ac:dyDescent="0.35">
      <c r="A3" s="5"/>
      <c r="B3" s="319" t="s">
        <v>28</v>
      </c>
      <c r="C3" s="320"/>
      <c r="D3" s="314" t="s">
        <v>62</v>
      </c>
      <c r="E3" s="315"/>
      <c r="F3" s="315"/>
      <c r="G3" s="316"/>
      <c r="H3" s="3"/>
    </row>
    <row r="4" spans="1:8" s="8" customFormat="1" ht="28.8" customHeight="1" thickTop="1" x14ac:dyDescent="0.3">
      <c r="A4" s="6"/>
      <c r="B4" s="28"/>
      <c r="C4" s="29"/>
      <c r="D4" s="279" t="s">
        <v>58</v>
      </c>
      <c r="E4" s="322" t="s">
        <v>0</v>
      </c>
      <c r="F4" s="324" t="s">
        <v>1</v>
      </c>
      <c r="G4" s="326" t="s">
        <v>2</v>
      </c>
      <c r="H4" s="7"/>
    </row>
    <row r="5" spans="1:8" s="8" customFormat="1" ht="12.6" customHeight="1" thickBot="1" x14ac:dyDescent="0.35">
      <c r="A5" s="6"/>
      <c r="B5" s="31"/>
      <c r="C5" s="32"/>
      <c r="D5" s="321"/>
      <c r="E5" s="323"/>
      <c r="F5" s="325"/>
      <c r="G5" s="327"/>
      <c r="H5" s="7"/>
    </row>
    <row r="6" spans="1:8" s="8" customFormat="1" ht="15" customHeight="1" x14ac:dyDescent="0.3">
      <c r="A6" s="6"/>
      <c r="B6" s="30" t="s">
        <v>49</v>
      </c>
      <c r="C6" s="24"/>
      <c r="D6" s="162"/>
      <c r="E6" s="39"/>
      <c r="F6" s="40"/>
      <c r="G6" s="41"/>
      <c r="H6" s="7"/>
    </row>
    <row r="7" spans="1:8" ht="15" customHeight="1" x14ac:dyDescent="0.3">
      <c r="A7" s="5"/>
      <c r="B7" s="277" t="s">
        <v>3</v>
      </c>
      <c r="C7" s="278"/>
      <c r="D7" s="163">
        <v>50000</v>
      </c>
      <c r="E7" s="53"/>
      <c r="F7" s="54"/>
      <c r="G7" s="52"/>
      <c r="H7" s="3"/>
    </row>
    <row r="8" spans="1:8" ht="15" customHeight="1" x14ac:dyDescent="0.3">
      <c r="A8" s="5"/>
      <c r="B8" s="277" t="s">
        <v>4</v>
      </c>
      <c r="C8" s="278"/>
      <c r="D8" s="163">
        <v>15325</v>
      </c>
      <c r="E8" s="53">
        <v>0</v>
      </c>
      <c r="F8" s="54"/>
      <c r="G8" s="52"/>
      <c r="H8" s="3"/>
    </row>
    <row r="9" spans="1:8" ht="15" customHeight="1" x14ac:dyDescent="0.3">
      <c r="A9" s="5"/>
      <c r="B9" s="277" t="s">
        <v>5</v>
      </c>
      <c r="C9" s="278"/>
      <c r="D9" s="163">
        <v>95000</v>
      </c>
      <c r="E9" s="53">
        <v>0</v>
      </c>
      <c r="F9" s="54"/>
      <c r="G9" s="52"/>
      <c r="H9" s="3"/>
    </row>
    <row r="10" spans="1:8" ht="15" customHeight="1" x14ac:dyDescent="0.3">
      <c r="A10" s="5"/>
      <c r="B10" s="304" t="s">
        <v>51</v>
      </c>
      <c r="C10" s="20"/>
      <c r="D10" s="163"/>
      <c r="E10" s="53"/>
      <c r="F10" s="54"/>
      <c r="G10" s="52"/>
      <c r="H10" s="3"/>
    </row>
    <row r="11" spans="1:8" ht="15" customHeight="1" x14ac:dyDescent="0.3">
      <c r="A11" s="5"/>
      <c r="B11" s="305"/>
      <c r="C11" s="20"/>
      <c r="D11" s="163"/>
      <c r="E11" s="53"/>
      <c r="F11" s="54"/>
      <c r="G11" s="52"/>
      <c r="H11" s="3"/>
    </row>
    <row r="12" spans="1:8" ht="15" customHeight="1" x14ac:dyDescent="0.3">
      <c r="A12" s="5"/>
      <c r="B12" s="305"/>
      <c r="C12" s="20"/>
      <c r="D12" s="163"/>
      <c r="E12" s="53"/>
      <c r="F12" s="54"/>
      <c r="G12" s="52"/>
      <c r="H12" s="3"/>
    </row>
    <row r="13" spans="1:8" ht="15" customHeight="1" x14ac:dyDescent="0.3">
      <c r="A13" s="5"/>
      <c r="B13" s="306"/>
      <c r="C13" s="20"/>
      <c r="D13" s="163"/>
      <c r="E13" s="53"/>
      <c r="F13" s="54"/>
      <c r="G13" s="52"/>
      <c r="H13" s="3"/>
    </row>
    <row r="14" spans="1:8" s="23" customFormat="1" ht="15" customHeight="1" thickBot="1" x14ac:dyDescent="0.35">
      <c r="A14" s="21"/>
      <c r="B14" s="333" t="s">
        <v>6</v>
      </c>
      <c r="C14" s="334"/>
      <c r="D14" s="164">
        <v>7500</v>
      </c>
      <c r="E14" s="89"/>
      <c r="F14" s="90"/>
      <c r="G14" s="91"/>
      <c r="H14" s="22"/>
    </row>
    <row r="15" spans="1:8" s="23" customFormat="1" ht="15" customHeight="1" thickBot="1" x14ac:dyDescent="0.35">
      <c r="A15" s="21"/>
      <c r="B15" s="331"/>
      <c r="C15" s="332"/>
      <c r="D15" s="165">
        <f>SUM(D7:D13)-D14</f>
        <v>152825</v>
      </c>
      <c r="E15" s="92">
        <f t="shared" ref="E15:G15" si="0">SUM(E7:E13)-E14</f>
        <v>0</v>
      </c>
      <c r="F15" s="93">
        <f t="shared" si="0"/>
        <v>0</v>
      </c>
      <c r="G15" s="94">
        <f t="shared" si="0"/>
        <v>0</v>
      </c>
      <c r="H15" s="22"/>
    </row>
    <row r="16" spans="1:8" ht="15" customHeight="1" thickBot="1" x14ac:dyDescent="0.35">
      <c r="A16" s="5"/>
      <c r="B16" s="33" t="s">
        <v>7</v>
      </c>
      <c r="C16" s="34"/>
      <c r="D16" s="166"/>
      <c r="E16" s="95"/>
      <c r="F16" s="95"/>
      <c r="G16" s="96"/>
      <c r="H16" s="3"/>
    </row>
    <row r="17" spans="1:8" ht="15" customHeight="1" x14ac:dyDescent="0.3">
      <c r="A17" s="5"/>
      <c r="B17" s="277" t="s">
        <v>8</v>
      </c>
      <c r="C17" s="278"/>
      <c r="D17" s="167">
        <v>28750</v>
      </c>
      <c r="E17" s="68">
        <v>0</v>
      </c>
      <c r="F17" s="67"/>
      <c r="G17" s="69"/>
      <c r="H17" s="3"/>
    </row>
    <row r="18" spans="1:8" ht="15" customHeight="1" x14ac:dyDescent="0.3">
      <c r="A18" s="5"/>
      <c r="B18" s="277" t="s">
        <v>55</v>
      </c>
      <c r="C18" s="278"/>
      <c r="D18" s="163">
        <v>25875</v>
      </c>
      <c r="E18" s="53">
        <v>0</v>
      </c>
      <c r="F18" s="54"/>
      <c r="G18" s="52"/>
      <c r="H18" s="3"/>
    </row>
    <row r="19" spans="1:8" ht="15" customHeight="1" x14ac:dyDescent="0.3">
      <c r="A19" s="5"/>
      <c r="B19" s="277" t="s">
        <v>9</v>
      </c>
      <c r="C19" s="278"/>
      <c r="D19" s="163">
        <v>4600</v>
      </c>
      <c r="E19" s="53">
        <v>0</v>
      </c>
      <c r="F19" s="54"/>
      <c r="G19" s="52"/>
      <c r="H19" s="3"/>
    </row>
    <row r="20" spans="1:8" ht="15" customHeight="1" x14ac:dyDescent="0.3">
      <c r="A20" s="5"/>
      <c r="B20" s="311" t="s">
        <v>50</v>
      </c>
      <c r="C20" s="17"/>
      <c r="D20" s="163">
        <v>2300</v>
      </c>
      <c r="E20" s="53">
        <v>0</v>
      </c>
      <c r="F20" s="54"/>
      <c r="G20" s="52"/>
      <c r="H20" s="3"/>
    </row>
    <row r="21" spans="1:8" ht="15" customHeight="1" x14ac:dyDescent="0.3">
      <c r="A21" s="5"/>
      <c r="B21" s="312"/>
      <c r="C21" s="17"/>
      <c r="D21" s="163"/>
      <c r="E21" s="53"/>
      <c r="F21" s="54"/>
      <c r="G21" s="52"/>
      <c r="H21" s="3"/>
    </row>
    <row r="22" spans="1:8" ht="15" customHeight="1" x14ac:dyDescent="0.3">
      <c r="A22" s="5"/>
      <c r="B22" s="312"/>
      <c r="C22" s="17"/>
      <c r="D22" s="163"/>
      <c r="E22" s="53"/>
      <c r="F22" s="54"/>
      <c r="G22" s="52"/>
      <c r="H22" s="3"/>
    </row>
    <row r="23" spans="1:8" ht="15" customHeight="1" thickBot="1" x14ac:dyDescent="0.35">
      <c r="A23" s="5"/>
      <c r="B23" s="313"/>
      <c r="C23" s="17"/>
      <c r="D23" s="163"/>
      <c r="E23" s="53"/>
      <c r="F23" s="54"/>
      <c r="G23" s="52"/>
      <c r="H23" s="3"/>
    </row>
    <row r="24" spans="1:8" ht="15" customHeight="1" thickBot="1" x14ac:dyDescent="0.35">
      <c r="A24" s="5"/>
      <c r="B24" s="35"/>
      <c r="C24" s="156"/>
      <c r="D24" s="168">
        <f>SUM(D17:D23)</f>
        <v>61525</v>
      </c>
      <c r="E24" s="157">
        <f>SUM(E17:E23)</f>
        <v>0</v>
      </c>
      <c r="F24" s="97">
        <f>SUM(F17:F23)</f>
        <v>0</v>
      </c>
      <c r="G24" s="98">
        <f>SUM(G17:G23)</f>
        <v>0</v>
      </c>
      <c r="H24" s="3"/>
    </row>
    <row r="25" spans="1:8" ht="15" customHeight="1" thickBot="1" x14ac:dyDescent="0.35">
      <c r="A25" s="5"/>
      <c r="B25" s="309" t="s">
        <v>48</v>
      </c>
      <c r="C25" s="310"/>
      <c r="D25" s="169">
        <f>D15+D24</f>
        <v>214350</v>
      </c>
      <c r="E25" s="158">
        <f>E15+E24</f>
        <v>0</v>
      </c>
      <c r="F25" s="99">
        <f>F15+F24</f>
        <v>0</v>
      </c>
      <c r="G25" s="99">
        <f>G15+G24</f>
        <v>0</v>
      </c>
      <c r="H25" s="3"/>
    </row>
    <row r="26" spans="1:8" ht="15" customHeight="1" thickBot="1" x14ac:dyDescent="0.35">
      <c r="A26" s="5"/>
      <c r="B26" s="36" t="s">
        <v>10</v>
      </c>
      <c r="C26" s="37"/>
      <c r="D26" s="170"/>
      <c r="E26" s="100"/>
      <c r="F26" s="100"/>
      <c r="G26" s="101"/>
      <c r="H26" s="3"/>
    </row>
    <row r="27" spans="1:8" ht="15" customHeight="1" x14ac:dyDescent="0.3">
      <c r="A27" s="5"/>
      <c r="B27" s="277" t="s">
        <v>11</v>
      </c>
      <c r="C27" s="278"/>
      <c r="D27" s="167"/>
      <c r="E27" s="68"/>
      <c r="F27" s="67"/>
      <c r="G27" s="102"/>
      <c r="H27" s="3"/>
    </row>
    <row r="28" spans="1:8" ht="15" customHeight="1" x14ac:dyDescent="0.3">
      <c r="A28" s="5"/>
      <c r="B28" s="277" t="s">
        <v>12</v>
      </c>
      <c r="C28" s="278"/>
      <c r="D28" s="163">
        <v>17250</v>
      </c>
      <c r="E28" s="53">
        <v>0</v>
      </c>
      <c r="F28" s="54"/>
      <c r="G28" s="60"/>
      <c r="H28" s="3"/>
    </row>
    <row r="29" spans="1:8" ht="15" customHeight="1" x14ac:dyDescent="0.3">
      <c r="A29" s="5"/>
      <c r="B29" s="277" t="s">
        <v>13</v>
      </c>
      <c r="C29" s="278"/>
      <c r="D29" s="163">
        <v>20000</v>
      </c>
      <c r="E29" s="53">
        <v>0</v>
      </c>
      <c r="F29" s="54"/>
      <c r="G29" s="60"/>
      <c r="H29" s="3"/>
    </row>
    <row r="30" spans="1:8" ht="15" customHeight="1" thickBot="1" x14ac:dyDescent="0.35">
      <c r="A30" s="5"/>
      <c r="B30" s="277" t="s">
        <v>14</v>
      </c>
      <c r="C30" s="278"/>
      <c r="D30" s="163">
        <v>64400</v>
      </c>
      <c r="E30" s="53">
        <v>0</v>
      </c>
      <c r="F30" s="54"/>
      <c r="G30" s="60"/>
      <c r="H30" s="3"/>
    </row>
    <row r="31" spans="1:8" ht="15" customHeight="1" thickBot="1" x14ac:dyDescent="0.35">
      <c r="A31" s="5"/>
      <c r="B31" s="307"/>
      <c r="C31" s="308"/>
      <c r="D31" s="171">
        <f>SUM(D27:D30)</f>
        <v>101650</v>
      </c>
      <c r="E31" s="103">
        <f>SUM(E27:E30)</f>
        <v>0</v>
      </c>
      <c r="F31" s="104">
        <f>SUM(F27:F30)</f>
        <v>0</v>
      </c>
      <c r="G31" s="105">
        <f>SUM(G27:G30)</f>
        <v>0</v>
      </c>
      <c r="H31" s="3"/>
    </row>
    <row r="32" spans="1:8" ht="15" customHeight="1" thickBot="1" x14ac:dyDescent="0.35">
      <c r="A32" s="5"/>
      <c r="B32" s="317" t="s">
        <v>54</v>
      </c>
      <c r="C32" s="318"/>
      <c r="D32" s="172"/>
      <c r="E32" s="53"/>
      <c r="F32" s="53"/>
      <c r="G32" s="52"/>
      <c r="H32" s="3"/>
    </row>
    <row r="33" spans="1:8" s="23" customFormat="1" ht="15" customHeight="1" x14ac:dyDescent="0.3">
      <c r="A33" s="21"/>
      <c r="B33" s="302" t="s">
        <v>16</v>
      </c>
      <c r="C33" s="303"/>
      <c r="D33" s="173"/>
      <c r="E33" s="106"/>
      <c r="F33" s="106"/>
      <c r="G33" s="107"/>
      <c r="H33" s="22"/>
    </row>
    <row r="34" spans="1:8" ht="15" customHeight="1" x14ac:dyDescent="0.3">
      <c r="A34" s="5"/>
      <c r="B34" s="277" t="s">
        <v>17</v>
      </c>
      <c r="C34" s="278"/>
      <c r="D34" s="174">
        <v>63250</v>
      </c>
      <c r="E34" s="50">
        <v>0</v>
      </c>
      <c r="F34" s="108"/>
      <c r="G34" s="109"/>
      <c r="H34" s="3"/>
    </row>
    <row r="35" spans="1:8" ht="15" customHeight="1" x14ac:dyDescent="0.3">
      <c r="A35" s="5"/>
      <c r="B35" s="277" t="s">
        <v>18</v>
      </c>
      <c r="C35" s="278"/>
      <c r="D35" s="175"/>
      <c r="E35" s="55"/>
      <c r="F35" s="56"/>
      <c r="G35" s="110"/>
      <c r="H35" s="3"/>
    </row>
    <row r="36" spans="1:8" ht="15" customHeight="1" x14ac:dyDescent="0.3">
      <c r="A36" s="5"/>
      <c r="B36" s="10"/>
      <c r="C36" s="11"/>
      <c r="D36" s="176">
        <f>D34+D35</f>
        <v>63250</v>
      </c>
      <c r="E36" s="111">
        <f>E34+E35</f>
        <v>0</v>
      </c>
      <c r="F36" s="112">
        <f>F34+F35</f>
        <v>0</v>
      </c>
      <c r="G36" s="113">
        <f>G34+G35</f>
        <v>0</v>
      </c>
      <c r="H36" s="3"/>
    </row>
    <row r="37" spans="1:8" ht="15" customHeight="1" x14ac:dyDescent="0.3">
      <c r="A37" s="5"/>
      <c r="B37" s="302" t="s">
        <v>19</v>
      </c>
      <c r="C37" s="303"/>
      <c r="D37" s="177"/>
      <c r="E37" s="159"/>
      <c r="F37" s="114"/>
      <c r="G37" s="115"/>
      <c r="H37" s="3"/>
    </row>
    <row r="38" spans="1:8" ht="15" customHeight="1" x14ac:dyDescent="0.3">
      <c r="A38" s="5"/>
      <c r="B38" s="277" t="s">
        <v>20</v>
      </c>
      <c r="C38" s="278"/>
      <c r="D38" s="174">
        <v>29900</v>
      </c>
      <c r="E38" s="108"/>
      <c r="F38" s="51"/>
      <c r="G38" s="109"/>
      <c r="H38" s="3"/>
    </row>
    <row r="39" spans="1:8" ht="15" customHeight="1" x14ac:dyDescent="0.3">
      <c r="A39" s="5"/>
      <c r="B39" s="277" t="s">
        <v>21</v>
      </c>
      <c r="C39" s="278"/>
      <c r="D39" s="163"/>
      <c r="E39" s="53">
        <v>0</v>
      </c>
      <c r="F39" s="54"/>
      <c r="G39" s="60"/>
      <c r="H39" s="3"/>
    </row>
    <row r="40" spans="1:8" ht="15" customHeight="1" x14ac:dyDescent="0.3">
      <c r="A40" s="5"/>
      <c r="B40" s="304" t="s">
        <v>52</v>
      </c>
      <c r="C40" s="17" t="s">
        <v>56</v>
      </c>
      <c r="D40" s="163">
        <v>10925</v>
      </c>
      <c r="E40" s="53"/>
      <c r="F40" s="54"/>
      <c r="G40" s="60"/>
      <c r="H40" s="3"/>
    </row>
    <row r="41" spans="1:8" ht="15" customHeight="1" x14ac:dyDescent="0.3">
      <c r="A41" s="5"/>
      <c r="B41" s="305"/>
      <c r="C41" s="17" t="s">
        <v>57</v>
      </c>
      <c r="D41" s="163">
        <v>8625</v>
      </c>
      <c r="E41" s="53">
        <v>0</v>
      </c>
      <c r="F41" s="54"/>
      <c r="G41" s="60"/>
      <c r="H41" s="3"/>
    </row>
    <row r="42" spans="1:8" ht="15" customHeight="1" x14ac:dyDescent="0.3">
      <c r="A42" s="5"/>
      <c r="B42" s="305"/>
      <c r="C42" s="17"/>
      <c r="D42" s="163"/>
      <c r="E42" s="53"/>
      <c r="F42" s="54"/>
      <c r="G42" s="60"/>
      <c r="H42" s="3"/>
    </row>
    <row r="43" spans="1:8" ht="15" customHeight="1" x14ac:dyDescent="0.3">
      <c r="A43" s="5"/>
      <c r="B43" s="306"/>
      <c r="C43" s="17"/>
      <c r="D43" s="175"/>
      <c r="E43" s="56"/>
      <c r="F43" s="57"/>
      <c r="G43" s="110"/>
      <c r="H43" s="3"/>
    </row>
    <row r="44" spans="1:8" ht="15" customHeight="1" thickBot="1" x14ac:dyDescent="0.35">
      <c r="A44" s="5"/>
      <c r="B44" s="38"/>
      <c r="C44" s="17"/>
      <c r="D44" s="178">
        <f>SUM(D38:D43)</f>
        <v>49450</v>
      </c>
      <c r="E44" s="116">
        <f>SUM(E38:E43)</f>
        <v>0</v>
      </c>
      <c r="F44" s="117">
        <f>SUM(F38:F43)</f>
        <v>0</v>
      </c>
      <c r="G44" s="118">
        <f>SUM(G38:G43)</f>
        <v>0</v>
      </c>
      <c r="H44" s="3"/>
    </row>
    <row r="45" spans="1:8" ht="15" customHeight="1" thickBot="1" x14ac:dyDescent="0.35">
      <c r="A45" s="5"/>
      <c r="B45" s="38"/>
      <c r="C45" s="17"/>
      <c r="D45" s="179">
        <f>SUM(D36,D44)</f>
        <v>112700</v>
      </c>
      <c r="E45" s="160">
        <f t="shared" ref="E45:F45" si="1">SUM(E36,E44)</f>
        <v>0</v>
      </c>
      <c r="F45" s="119">
        <f t="shared" si="1"/>
        <v>0</v>
      </c>
      <c r="G45" s="120">
        <f>SUM(G36,G44)</f>
        <v>0</v>
      </c>
      <c r="H45" s="3"/>
    </row>
    <row r="46" spans="1:8" ht="15" customHeight="1" thickBot="1" x14ac:dyDescent="0.35">
      <c r="A46" s="5"/>
      <c r="B46" s="297" t="s">
        <v>53</v>
      </c>
      <c r="C46" s="298"/>
      <c r="D46" s="180">
        <f>SUM(D45,D31)</f>
        <v>214350</v>
      </c>
      <c r="E46" s="161">
        <f t="shared" ref="E46:G46" si="2">SUM(E45,E31)</f>
        <v>0</v>
      </c>
      <c r="F46" s="121">
        <f t="shared" si="2"/>
        <v>0</v>
      </c>
      <c r="G46" s="122">
        <f t="shared" si="2"/>
        <v>0</v>
      </c>
      <c r="H46" s="3"/>
    </row>
    <row r="47" spans="1:8" x14ac:dyDescent="0.3">
      <c r="A47" s="4"/>
      <c r="B47" s="18"/>
      <c r="C47" s="18"/>
      <c r="D47" s="2"/>
      <c r="E47" s="2"/>
      <c r="F47" s="2"/>
      <c r="G47" s="2"/>
      <c r="H47" s="3"/>
    </row>
  </sheetData>
  <mergeCells count="33">
    <mergeCell ref="B2:G2"/>
    <mergeCell ref="B8:C8"/>
    <mergeCell ref="B9:C9"/>
    <mergeCell ref="B10:B13"/>
    <mergeCell ref="B15:C15"/>
    <mergeCell ref="B14:C14"/>
    <mergeCell ref="B25:C25"/>
    <mergeCell ref="B27:C27"/>
    <mergeCell ref="B20:B23"/>
    <mergeCell ref="D3:G3"/>
    <mergeCell ref="B32:C32"/>
    <mergeCell ref="B7:C7"/>
    <mergeCell ref="B3:C3"/>
    <mergeCell ref="D4:D5"/>
    <mergeCell ref="E4:E5"/>
    <mergeCell ref="F4:F5"/>
    <mergeCell ref="G4:G5"/>
    <mergeCell ref="B46:C46"/>
    <mergeCell ref="C1:G1"/>
    <mergeCell ref="B34:C34"/>
    <mergeCell ref="B35:C35"/>
    <mergeCell ref="B37:C37"/>
    <mergeCell ref="B40:B43"/>
    <mergeCell ref="B38:C38"/>
    <mergeCell ref="B39:C39"/>
    <mergeCell ref="B28:C28"/>
    <mergeCell ref="B29:C29"/>
    <mergeCell ref="B30:C30"/>
    <mergeCell ref="B31:C31"/>
    <mergeCell ref="B33:C33"/>
    <mergeCell ref="B17:C17"/>
    <mergeCell ref="B18:C18"/>
    <mergeCell ref="B19:C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activeCell="E26" sqref="E26"/>
    </sheetView>
  </sheetViews>
  <sheetFormatPr defaultRowHeight="14.4" x14ac:dyDescent="0.3"/>
  <cols>
    <col min="1" max="1" width="40.109375" customWidth="1"/>
    <col min="2" max="5" width="15.77734375" customWidth="1"/>
    <col min="6" max="6" width="59.33203125" style="8" customWidth="1"/>
  </cols>
  <sheetData>
    <row r="1" spans="1:6" s="73" customFormat="1" ht="30" customHeight="1" thickBot="1" x14ac:dyDescent="0.35">
      <c r="A1" s="125" t="s">
        <v>63</v>
      </c>
      <c r="B1" s="341"/>
      <c r="C1" s="342"/>
      <c r="D1" s="342"/>
      <c r="E1" s="343"/>
      <c r="F1" s="74"/>
    </row>
    <row r="2" spans="1:6" ht="15" thickBot="1" x14ac:dyDescent="0.35">
      <c r="A2" s="338" t="s">
        <v>86</v>
      </c>
      <c r="B2" s="339"/>
      <c r="C2" s="339"/>
      <c r="D2" s="339"/>
      <c r="E2" s="340"/>
    </row>
    <row r="3" spans="1:6" s="75" customFormat="1" ht="30" customHeight="1" thickBot="1" x14ac:dyDescent="0.35">
      <c r="A3" s="124" t="s">
        <v>28</v>
      </c>
      <c r="B3" s="344"/>
      <c r="C3" s="345"/>
      <c r="D3" s="345"/>
      <c r="E3" s="346"/>
      <c r="F3" s="76"/>
    </row>
    <row r="4" spans="1:6" s="75" customFormat="1" ht="45" customHeight="1" thickBot="1" x14ac:dyDescent="0.35">
      <c r="A4" s="80" t="s">
        <v>77</v>
      </c>
      <c r="B4" s="181" t="s">
        <v>58</v>
      </c>
      <c r="C4" s="81" t="s">
        <v>83</v>
      </c>
      <c r="D4" s="82" t="s">
        <v>84</v>
      </c>
      <c r="E4" s="83" t="s">
        <v>85</v>
      </c>
      <c r="F4" s="77"/>
    </row>
    <row r="5" spans="1:6" s="75" customFormat="1" ht="15.6" customHeight="1" thickBot="1" x14ac:dyDescent="0.35">
      <c r="A5" s="85" t="s">
        <v>78</v>
      </c>
      <c r="B5" s="123"/>
      <c r="C5" s="86"/>
      <c r="D5" s="87"/>
      <c r="E5" s="88"/>
      <c r="F5" s="76"/>
    </row>
    <row r="6" spans="1:6" s="75" customFormat="1" ht="30" customHeight="1" thickBot="1" x14ac:dyDescent="0.35">
      <c r="A6" s="78" t="s">
        <v>79</v>
      </c>
      <c r="B6" s="182">
        <f>'Statement - Financial Position'!D24/'Statement - Financial Position'!D44</f>
        <v>1.2441860465116279</v>
      </c>
      <c r="C6" s="222" t="e">
        <f>'Statement - Financial Position'!E24/'Statement - Financial Position'!E44</f>
        <v>#DIV/0!</v>
      </c>
      <c r="D6" s="223" t="e">
        <f>'Statement - Financial Position'!F24/'Statement - Financial Position'!F44</f>
        <v>#DIV/0!</v>
      </c>
      <c r="E6" s="224" t="e">
        <f>'Statement - Financial Position'!G24/'Statement - Financial Position'!G44</f>
        <v>#DIV/0!</v>
      </c>
      <c r="F6" s="76"/>
    </row>
    <row r="7" spans="1:6" s="75" customFormat="1" ht="14.4" customHeight="1" thickBot="1" x14ac:dyDescent="0.35">
      <c r="A7" s="335" t="s">
        <v>80</v>
      </c>
      <c r="B7" s="336"/>
      <c r="C7" s="336"/>
      <c r="D7" s="336"/>
      <c r="E7" s="337"/>
      <c r="F7" s="76"/>
    </row>
    <row r="8" spans="1:6" s="75" customFormat="1" ht="30" customHeight="1" x14ac:dyDescent="0.3">
      <c r="A8" s="78" t="s">
        <v>81</v>
      </c>
      <c r="B8" s="183">
        <f>('Statement - Comprehensive Incom'!D6-'Statement - Comprehensive Incom'!D7)/'Statement - Comprehensive Incom'!D6</f>
        <v>0.125</v>
      </c>
      <c r="C8" s="225" t="e">
        <f>('Statement - Comprehensive Incom'!E6-'Statement - Comprehensive Incom'!E7)/'Statement - Comprehensive Incom'!E6</f>
        <v>#DIV/0!</v>
      </c>
      <c r="D8" s="225" t="e">
        <f>('Statement - Comprehensive Incom'!F6-'Statement - Comprehensive Incom'!F7)/'Statement - Comprehensive Incom'!F6</f>
        <v>#DIV/0!</v>
      </c>
      <c r="E8" s="226" t="e">
        <f>('Statement - Comprehensive Incom'!G6-'Statement - Comprehensive Incom'!G7)/'Statement - Comprehensive Incom'!G6</f>
        <v>#DIV/0!</v>
      </c>
      <c r="F8" s="76"/>
    </row>
    <row r="9" spans="1:6" s="75" customFormat="1" ht="30" customHeight="1" thickBot="1" x14ac:dyDescent="0.35">
      <c r="A9" s="79" t="s">
        <v>82</v>
      </c>
      <c r="B9" s="184">
        <f>'Statement - Comprehensive Incom'!D36/'Statement - Comprehensive Incom'!D6*100%</f>
        <v>3.2884057971014492E-2</v>
      </c>
      <c r="C9" s="227" t="e">
        <f>'Statement - Comprehensive Incom'!E36/'Statement - Comprehensive Incom'!E6</f>
        <v>#DIV/0!</v>
      </c>
      <c r="D9" s="228" t="e">
        <f>'Statement - Comprehensive Incom'!F36/'Statement - Comprehensive Incom'!F6</f>
        <v>#DIV/0!</v>
      </c>
      <c r="E9" s="229" t="e">
        <f>'Statement - Comprehensive Incom'!G36/'Statement - Comprehensive Incom'!G6</f>
        <v>#DIV/0!</v>
      </c>
      <c r="F9" s="76"/>
    </row>
    <row r="10" spans="1:6" ht="15" x14ac:dyDescent="0.35">
      <c r="A10" s="70"/>
      <c r="B10" s="70"/>
      <c r="C10" s="71"/>
      <c r="D10" s="72"/>
      <c r="E10" s="72"/>
    </row>
    <row r="11" spans="1:6" x14ac:dyDescent="0.3">
      <c r="A11" s="126" t="s">
        <v>60</v>
      </c>
    </row>
    <row r="12" spans="1:6" x14ac:dyDescent="0.3">
      <c r="A12" s="84" t="s">
        <v>87</v>
      </c>
    </row>
    <row r="13" spans="1:6" x14ac:dyDescent="0.3">
      <c r="A13" s="84" t="s">
        <v>88</v>
      </c>
    </row>
    <row r="14" spans="1:6" x14ac:dyDescent="0.3">
      <c r="A14" s="84" t="s">
        <v>89</v>
      </c>
    </row>
  </sheetData>
  <mergeCells count="4">
    <mergeCell ref="A7:E7"/>
    <mergeCell ref="A2:E2"/>
    <mergeCell ref="B1:E1"/>
    <mergeCell ref="B3:E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workbookViewId="0">
      <selection activeCell="F15" sqref="F15"/>
    </sheetView>
  </sheetViews>
  <sheetFormatPr defaultRowHeight="14.4" x14ac:dyDescent="0.3"/>
  <cols>
    <col min="1" max="1" width="6.88671875" style="47" customWidth="1"/>
    <col min="2" max="2" width="27.6640625" style="46" customWidth="1"/>
    <col min="3" max="3" width="12.109375" style="46" customWidth="1"/>
    <col min="4" max="4" width="47.6640625" style="46" customWidth="1"/>
    <col min="5" max="5" width="17" style="46" customWidth="1"/>
    <col min="6" max="10" width="8.88671875" style="47"/>
  </cols>
  <sheetData>
    <row r="1" spans="1:10" ht="30" customHeight="1" thickBot="1" x14ac:dyDescent="0.35">
      <c r="A1" s="349" t="s">
        <v>71</v>
      </c>
      <c r="B1" s="350"/>
      <c r="C1" s="351" t="s">
        <v>61</v>
      </c>
      <c r="D1" s="351"/>
      <c r="E1" s="352"/>
    </row>
    <row r="2" spans="1:10" ht="15" thickBot="1" x14ac:dyDescent="0.35">
      <c r="A2" s="260" t="s">
        <v>73</v>
      </c>
      <c r="B2" s="261"/>
      <c r="C2" s="261"/>
      <c r="D2" s="261"/>
      <c r="E2" s="262"/>
    </row>
    <row r="3" spans="1:10" ht="30" customHeight="1" thickBot="1" x14ac:dyDescent="0.35">
      <c r="A3" s="258" t="s">
        <v>28</v>
      </c>
      <c r="B3" s="259"/>
      <c r="C3" s="353" t="s">
        <v>62</v>
      </c>
      <c r="D3" s="351"/>
      <c r="E3" s="352"/>
    </row>
    <row r="4" spans="1:10" s="8" customFormat="1" ht="51" customHeight="1" x14ac:dyDescent="0.3">
      <c r="A4" s="230" t="s">
        <v>72</v>
      </c>
      <c r="B4" s="48" t="s">
        <v>68</v>
      </c>
      <c r="C4" s="49" t="s">
        <v>69</v>
      </c>
      <c r="D4" s="49" t="s">
        <v>181</v>
      </c>
      <c r="E4" s="231" t="s">
        <v>70</v>
      </c>
      <c r="F4" s="46"/>
      <c r="G4" s="46"/>
      <c r="H4" s="46"/>
      <c r="I4" s="46"/>
      <c r="J4" s="46"/>
    </row>
    <row r="5" spans="1:10" x14ac:dyDescent="0.3">
      <c r="A5" s="354">
        <v>1</v>
      </c>
      <c r="B5" s="356"/>
      <c r="C5" s="358"/>
      <c r="D5" s="360"/>
      <c r="E5" s="347"/>
    </row>
    <row r="6" spans="1:10" x14ac:dyDescent="0.3">
      <c r="A6" s="363"/>
      <c r="B6" s="364"/>
      <c r="C6" s="365"/>
      <c r="D6" s="366"/>
      <c r="E6" s="362"/>
    </row>
    <row r="7" spans="1:10" x14ac:dyDescent="0.3">
      <c r="A7" s="354">
        <v>2</v>
      </c>
      <c r="B7" s="356"/>
      <c r="C7" s="358"/>
      <c r="D7" s="360"/>
      <c r="E7" s="347"/>
    </row>
    <row r="8" spans="1:10" x14ac:dyDescent="0.3">
      <c r="A8" s="363"/>
      <c r="B8" s="364"/>
      <c r="C8" s="365"/>
      <c r="D8" s="366"/>
      <c r="E8" s="362"/>
    </row>
    <row r="9" spans="1:10" x14ac:dyDescent="0.3">
      <c r="A9" s="354">
        <v>3</v>
      </c>
      <c r="B9" s="356"/>
      <c r="C9" s="358"/>
      <c r="D9" s="360"/>
      <c r="E9" s="347"/>
    </row>
    <row r="10" spans="1:10" x14ac:dyDescent="0.3">
      <c r="A10" s="363"/>
      <c r="B10" s="364"/>
      <c r="C10" s="365"/>
      <c r="D10" s="366"/>
      <c r="E10" s="362"/>
    </row>
    <row r="11" spans="1:10" x14ac:dyDescent="0.3">
      <c r="A11" s="354">
        <v>4</v>
      </c>
      <c r="B11" s="356"/>
      <c r="C11" s="358"/>
      <c r="D11" s="360"/>
      <c r="E11" s="347"/>
    </row>
    <row r="12" spans="1:10" x14ac:dyDescent="0.3">
      <c r="A12" s="363"/>
      <c r="B12" s="364"/>
      <c r="C12" s="365"/>
      <c r="D12" s="366"/>
      <c r="E12" s="362"/>
    </row>
    <row r="13" spans="1:10" x14ac:dyDescent="0.3">
      <c r="A13" s="354">
        <v>5</v>
      </c>
      <c r="B13" s="356"/>
      <c r="C13" s="358"/>
      <c r="D13" s="360"/>
      <c r="E13" s="347"/>
    </row>
    <row r="14" spans="1:10" x14ac:dyDescent="0.3">
      <c r="A14" s="363"/>
      <c r="B14" s="364"/>
      <c r="C14" s="365"/>
      <c r="D14" s="366"/>
      <c r="E14" s="362"/>
    </row>
    <row r="15" spans="1:10" x14ac:dyDescent="0.3">
      <c r="A15" s="354">
        <v>6</v>
      </c>
      <c r="B15" s="356"/>
      <c r="C15" s="358"/>
      <c r="D15" s="360"/>
      <c r="E15" s="347"/>
    </row>
    <row r="16" spans="1:10" x14ac:dyDescent="0.3">
      <c r="A16" s="363"/>
      <c r="B16" s="364"/>
      <c r="C16" s="365"/>
      <c r="D16" s="366"/>
      <c r="E16" s="362"/>
    </row>
    <row r="17" spans="1:5" x14ac:dyDescent="0.3">
      <c r="A17" s="354">
        <v>7</v>
      </c>
      <c r="B17" s="356"/>
      <c r="C17" s="358"/>
      <c r="D17" s="360"/>
      <c r="E17" s="347"/>
    </row>
    <row r="18" spans="1:5" x14ac:dyDescent="0.3">
      <c r="A18" s="363"/>
      <c r="B18" s="364"/>
      <c r="C18" s="365"/>
      <c r="D18" s="366"/>
      <c r="E18" s="362"/>
    </row>
    <row r="19" spans="1:5" x14ac:dyDescent="0.3">
      <c r="A19" s="354">
        <v>8</v>
      </c>
      <c r="B19" s="356"/>
      <c r="C19" s="358"/>
      <c r="D19" s="360"/>
      <c r="E19" s="347"/>
    </row>
    <row r="20" spans="1:5" x14ac:dyDescent="0.3">
      <c r="A20" s="363"/>
      <c r="B20" s="364"/>
      <c r="C20" s="365"/>
      <c r="D20" s="366"/>
      <c r="E20" s="362"/>
    </row>
    <row r="21" spans="1:5" x14ac:dyDescent="0.3">
      <c r="A21" s="354">
        <v>9</v>
      </c>
      <c r="B21" s="356"/>
      <c r="C21" s="358"/>
      <c r="D21" s="360"/>
      <c r="E21" s="347"/>
    </row>
    <row r="22" spans="1:5" x14ac:dyDescent="0.3">
      <c r="A22" s="363"/>
      <c r="B22" s="364"/>
      <c r="C22" s="365"/>
      <c r="D22" s="366"/>
      <c r="E22" s="362"/>
    </row>
    <row r="23" spans="1:5" x14ac:dyDescent="0.3">
      <c r="A23" s="354">
        <v>10</v>
      </c>
      <c r="B23" s="356"/>
      <c r="C23" s="358"/>
      <c r="D23" s="360"/>
      <c r="E23" s="347"/>
    </row>
    <row r="24" spans="1:5" x14ac:dyDescent="0.3">
      <c r="A24" s="363"/>
      <c r="B24" s="364"/>
      <c r="C24" s="365"/>
      <c r="D24" s="366"/>
      <c r="E24" s="362"/>
    </row>
    <row r="25" spans="1:5" x14ac:dyDescent="0.3">
      <c r="A25" s="354">
        <v>11</v>
      </c>
      <c r="B25" s="356"/>
      <c r="C25" s="358"/>
      <c r="D25" s="360"/>
      <c r="E25" s="347"/>
    </row>
    <row r="26" spans="1:5" x14ac:dyDescent="0.3">
      <c r="A26" s="363"/>
      <c r="B26" s="364"/>
      <c r="C26" s="365"/>
      <c r="D26" s="366"/>
      <c r="E26" s="362"/>
    </row>
    <row r="27" spans="1:5" x14ac:dyDescent="0.3">
      <c r="A27" s="354">
        <v>12</v>
      </c>
      <c r="B27" s="356"/>
      <c r="C27" s="358"/>
      <c r="D27" s="360"/>
      <c r="E27" s="347"/>
    </row>
    <row r="28" spans="1:5" x14ac:dyDescent="0.3">
      <c r="A28" s="363"/>
      <c r="B28" s="364"/>
      <c r="C28" s="365"/>
      <c r="D28" s="366"/>
      <c r="E28" s="362"/>
    </row>
    <row r="29" spans="1:5" x14ac:dyDescent="0.3">
      <c r="A29" s="354">
        <v>13</v>
      </c>
      <c r="B29" s="356"/>
      <c r="C29" s="358"/>
      <c r="D29" s="360"/>
      <c r="E29" s="347"/>
    </row>
    <row r="30" spans="1:5" x14ac:dyDescent="0.3">
      <c r="A30" s="363"/>
      <c r="B30" s="364"/>
      <c r="C30" s="365"/>
      <c r="D30" s="366"/>
      <c r="E30" s="362"/>
    </row>
    <row r="31" spans="1:5" x14ac:dyDescent="0.3">
      <c r="A31" s="354">
        <v>14</v>
      </c>
      <c r="B31" s="356"/>
      <c r="C31" s="358"/>
      <c r="D31" s="360"/>
      <c r="E31" s="347"/>
    </row>
    <row r="32" spans="1:5" x14ac:dyDescent="0.3">
      <c r="A32" s="363"/>
      <c r="B32" s="364"/>
      <c r="C32" s="365"/>
      <c r="D32" s="366"/>
      <c r="E32" s="362"/>
    </row>
    <row r="33" spans="1:5" x14ac:dyDescent="0.3">
      <c r="A33" s="354">
        <v>15</v>
      </c>
      <c r="B33" s="356"/>
      <c r="C33" s="358"/>
      <c r="D33" s="360"/>
      <c r="E33" s="347"/>
    </row>
    <row r="34" spans="1:5" x14ac:dyDescent="0.3">
      <c r="A34" s="363"/>
      <c r="B34" s="364"/>
      <c r="C34" s="365"/>
      <c r="D34" s="366"/>
      <c r="E34" s="362"/>
    </row>
    <row r="35" spans="1:5" x14ac:dyDescent="0.3">
      <c r="A35" s="354">
        <v>16</v>
      </c>
      <c r="B35" s="356"/>
      <c r="C35" s="358"/>
      <c r="D35" s="360"/>
      <c r="E35" s="347"/>
    </row>
    <row r="36" spans="1:5" x14ac:dyDescent="0.3">
      <c r="A36" s="363"/>
      <c r="B36" s="364"/>
      <c r="C36" s="365"/>
      <c r="D36" s="366"/>
      <c r="E36" s="362"/>
    </row>
    <row r="37" spans="1:5" x14ac:dyDescent="0.3">
      <c r="A37" s="354">
        <v>17</v>
      </c>
      <c r="B37" s="356"/>
      <c r="C37" s="358"/>
      <c r="D37" s="360"/>
      <c r="E37" s="347"/>
    </row>
    <row r="38" spans="1:5" x14ac:dyDescent="0.3">
      <c r="A38" s="363"/>
      <c r="B38" s="364"/>
      <c r="C38" s="365"/>
      <c r="D38" s="366"/>
      <c r="E38" s="362"/>
    </row>
    <row r="39" spans="1:5" x14ac:dyDescent="0.3">
      <c r="A39" s="354">
        <v>18</v>
      </c>
      <c r="B39" s="356"/>
      <c r="C39" s="358"/>
      <c r="D39" s="360"/>
      <c r="E39" s="347"/>
    </row>
    <row r="40" spans="1:5" x14ac:dyDescent="0.3">
      <c r="A40" s="363"/>
      <c r="B40" s="364"/>
      <c r="C40" s="365"/>
      <c r="D40" s="366"/>
      <c r="E40" s="362"/>
    </row>
    <row r="41" spans="1:5" x14ac:dyDescent="0.3">
      <c r="A41" s="354">
        <v>19</v>
      </c>
      <c r="B41" s="356"/>
      <c r="C41" s="358"/>
      <c r="D41" s="360"/>
      <c r="E41" s="347"/>
    </row>
    <row r="42" spans="1:5" x14ac:dyDescent="0.3">
      <c r="A42" s="363"/>
      <c r="B42" s="364"/>
      <c r="C42" s="365"/>
      <c r="D42" s="366"/>
      <c r="E42" s="362"/>
    </row>
    <row r="43" spans="1:5" x14ac:dyDescent="0.3">
      <c r="A43" s="354">
        <v>20</v>
      </c>
      <c r="B43" s="356"/>
      <c r="C43" s="358"/>
      <c r="D43" s="360"/>
      <c r="E43" s="347"/>
    </row>
    <row r="44" spans="1:5" x14ac:dyDescent="0.3">
      <c r="A44" s="363"/>
      <c r="B44" s="364"/>
      <c r="C44" s="365"/>
      <c r="D44" s="366"/>
      <c r="E44" s="362"/>
    </row>
    <row r="45" spans="1:5" x14ac:dyDescent="0.3">
      <c r="A45" s="354">
        <v>21</v>
      </c>
      <c r="B45" s="356"/>
      <c r="C45" s="358"/>
      <c r="D45" s="360"/>
      <c r="E45" s="347"/>
    </row>
    <row r="46" spans="1:5" x14ac:dyDescent="0.3">
      <c r="A46" s="363"/>
      <c r="B46" s="364"/>
      <c r="C46" s="365"/>
      <c r="D46" s="366"/>
      <c r="E46" s="362"/>
    </row>
    <row r="47" spans="1:5" x14ac:dyDescent="0.3">
      <c r="A47" s="354">
        <v>22</v>
      </c>
      <c r="B47" s="356"/>
      <c r="C47" s="358"/>
      <c r="D47" s="360"/>
      <c r="E47" s="347"/>
    </row>
    <row r="48" spans="1:5" x14ac:dyDescent="0.3">
      <c r="A48" s="363"/>
      <c r="B48" s="364"/>
      <c r="C48" s="365"/>
      <c r="D48" s="366"/>
      <c r="E48" s="362"/>
    </row>
    <row r="49" spans="1:5" x14ac:dyDescent="0.3">
      <c r="A49" s="354">
        <v>23</v>
      </c>
      <c r="B49" s="356"/>
      <c r="C49" s="358"/>
      <c r="D49" s="360"/>
      <c r="E49" s="347"/>
    </row>
    <row r="50" spans="1:5" x14ac:dyDescent="0.3">
      <c r="A50" s="363"/>
      <c r="B50" s="364"/>
      <c r="C50" s="365"/>
      <c r="D50" s="366"/>
      <c r="E50" s="362"/>
    </row>
    <row r="51" spans="1:5" x14ac:dyDescent="0.3">
      <c r="A51" s="354">
        <v>24</v>
      </c>
      <c r="B51" s="356"/>
      <c r="C51" s="358"/>
      <c r="D51" s="360"/>
      <c r="E51" s="347"/>
    </row>
    <row r="52" spans="1:5" ht="15" thickBot="1" x14ac:dyDescent="0.35">
      <c r="A52" s="355"/>
      <c r="B52" s="357"/>
      <c r="C52" s="359"/>
      <c r="D52" s="361"/>
      <c r="E52" s="348"/>
    </row>
  </sheetData>
  <mergeCells count="125">
    <mergeCell ref="A5:A6"/>
    <mergeCell ref="B5:B6"/>
    <mergeCell ref="C5:C6"/>
    <mergeCell ref="D5:D6"/>
    <mergeCell ref="E5:E6"/>
    <mergeCell ref="E7:E8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11:E12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5:E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9:E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23:E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7:E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31:E32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5:E36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D45:D46"/>
    <mergeCell ref="E45:E46"/>
    <mergeCell ref="A43:A44"/>
    <mergeCell ref="B43:B44"/>
    <mergeCell ref="C43:C44"/>
    <mergeCell ref="D43:D44"/>
    <mergeCell ref="E39:E40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51:E52"/>
    <mergeCell ref="A3:B3"/>
    <mergeCell ref="A1:B1"/>
    <mergeCell ref="A2:E2"/>
    <mergeCell ref="C1:E1"/>
    <mergeCell ref="C3:E3"/>
    <mergeCell ref="A51:A52"/>
    <mergeCell ref="B51:B52"/>
    <mergeCell ref="C51:C52"/>
    <mergeCell ref="D51:D52"/>
    <mergeCell ref="E47:E48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3:E44"/>
    <mergeCell ref="A45:A46"/>
    <mergeCell ref="B45:B46"/>
    <mergeCell ref="C45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NOTES</vt:lpstr>
      <vt:lpstr>Menu Pricing</vt:lpstr>
      <vt:lpstr>Statement - Comprehensive Incom</vt:lpstr>
      <vt:lpstr>Statement - Financial Position</vt:lpstr>
      <vt:lpstr>Sustainability Indicator</vt:lpstr>
      <vt:lpstr>Supplier List</vt:lpstr>
      <vt:lpstr>'Sustainability Indicator'!Print_Area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MMoeketsi</dc:creator>
  <cp:lastModifiedBy>LLetsoalo</cp:lastModifiedBy>
  <dcterms:created xsi:type="dcterms:W3CDTF">2019-06-12T09:14:51Z</dcterms:created>
  <dcterms:modified xsi:type="dcterms:W3CDTF">2022-08-23T06:54:25Z</dcterms:modified>
</cp:coreProperties>
</file>