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LPillay1\Desktop\CSIR\Dark fibre network for the Gqeberha Metropolitan area Phase 2\RFP\PSC\"/>
    </mc:Choice>
  </mc:AlternateContent>
  <xr:revisionPtr revIDLastSave="0" documentId="13_ncr:1_{4880B18B-5896-414A-A59E-69AABC0646D9}" xr6:coauthVersionLast="47" xr6:coauthVersionMax="47" xr10:uidLastSave="{00000000-0000-0000-0000-000000000000}"/>
  <bookViews>
    <workbookView xWindow="-110" yWindow="-110" windowWidth="19420" windowHeight="10420" tabRatio="838" activeTab="4" xr2:uid="{00000000-000D-0000-FFFF-FFFF00000000}"/>
  </bookViews>
  <sheets>
    <sheet name="Response Instructions" sheetId="1" r:id="rId1"/>
    <sheet name="Link 1 " sheetId="34" r:id="rId2"/>
    <sheet name="Link 2" sheetId="35" r:id="rId3"/>
    <sheet name="Link 3" sheetId="36" r:id="rId4"/>
    <sheet name="Link 4" sheetId="3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7" l="1"/>
  <c r="J28" i="37" s="1"/>
  <c r="G28" i="37"/>
  <c r="I27" i="37"/>
  <c r="J27" i="37" s="1"/>
  <c r="G27" i="37"/>
  <c r="I26" i="37"/>
  <c r="J26" i="37" s="1"/>
  <c r="I25" i="37"/>
  <c r="J25" i="37" s="1"/>
  <c r="G25" i="37"/>
  <c r="I24" i="37"/>
  <c r="G24" i="37" s="1"/>
  <c r="J23" i="37"/>
  <c r="I23" i="37"/>
  <c r="G23" i="37"/>
  <c r="I22" i="37"/>
  <c r="J22" i="37" s="1"/>
  <c r="G22" i="37"/>
  <c r="J21" i="37"/>
  <c r="I21" i="37"/>
  <c r="G21" i="37"/>
  <c r="I20" i="37"/>
  <c r="J20" i="37" s="1"/>
  <c r="G20" i="37"/>
  <c r="I19" i="37"/>
  <c r="J19" i="37" s="1"/>
  <c r="G19" i="37"/>
  <c r="I18" i="37"/>
  <c r="J18" i="37" s="1"/>
  <c r="I17" i="37"/>
  <c r="J17" i="37" s="1"/>
  <c r="G17" i="37"/>
  <c r="I16" i="37"/>
  <c r="G16" i="37" s="1"/>
  <c r="J15" i="37"/>
  <c r="I15" i="37"/>
  <c r="I29" i="37" s="1"/>
  <c r="G15" i="37"/>
  <c r="H14" i="37"/>
  <c r="I28" i="36"/>
  <c r="J28" i="36" s="1"/>
  <c r="G28" i="36"/>
  <c r="I27" i="36"/>
  <c r="J27" i="36" s="1"/>
  <c r="G27" i="36"/>
  <c r="I26" i="36"/>
  <c r="J26" i="36" s="1"/>
  <c r="G26" i="36"/>
  <c r="I25" i="36"/>
  <c r="J25" i="36" s="1"/>
  <c r="G25" i="36"/>
  <c r="I24" i="36"/>
  <c r="G24" i="36" s="1"/>
  <c r="I23" i="36"/>
  <c r="J23" i="36" s="1"/>
  <c r="G23" i="36"/>
  <c r="I22" i="36"/>
  <c r="J22" i="36" s="1"/>
  <c r="G22" i="36"/>
  <c r="J21" i="36"/>
  <c r="I21" i="36"/>
  <c r="G21" i="36"/>
  <c r="I20" i="36"/>
  <c r="J20" i="36" s="1"/>
  <c r="G20" i="36"/>
  <c r="J19" i="36"/>
  <c r="I19" i="36"/>
  <c r="G19" i="36"/>
  <c r="I18" i="36"/>
  <c r="J18" i="36" s="1"/>
  <c r="G18" i="36"/>
  <c r="I17" i="36"/>
  <c r="J17" i="36" s="1"/>
  <c r="G17" i="36"/>
  <c r="I16" i="36"/>
  <c r="G16" i="36" s="1"/>
  <c r="I15" i="36"/>
  <c r="I29" i="36" s="1"/>
  <c r="G15" i="36"/>
  <c r="K8" i="36" s="1"/>
  <c r="H14" i="36"/>
  <c r="I28" i="35"/>
  <c r="J28" i="35" s="1"/>
  <c r="I27" i="35"/>
  <c r="J27" i="35" s="1"/>
  <c r="I26" i="35"/>
  <c r="J26" i="35" s="1"/>
  <c r="I25" i="35"/>
  <c r="J25" i="35" s="1"/>
  <c r="J24" i="35"/>
  <c r="I24" i="35"/>
  <c r="G24" i="35" s="1"/>
  <c r="J23" i="35"/>
  <c r="I23" i="35"/>
  <c r="G23" i="35"/>
  <c r="J22" i="35"/>
  <c r="I22" i="35"/>
  <c r="G22" i="35"/>
  <c r="I21" i="35"/>
  <c r="J21" i="35" s="1"/>
  <c r="G21" i="35"/>
  <c r="J20" i="35"/>
  <c r="I20" i="35"/>
  <c r="G20" i="35"/>
  <c r="I19" i="35"/>
  <c r="J19" i="35" s="1"/>
  <c r="I18" i="35"/>
  <c r="J18" i="35" s="1"/>
  <c r="I17" i="35"/>
  <c r="G17" i="35" s="1"/>
  <c r="J16" i="35"/>
  <c r="I16" i="35"/>
  <c r="G16" i="35"/>
  <c r="I15" i="35"/>
  <c r="J15" i="35" s="1"/>
  <c r="G15" i="35"/>
  <c r="H14" i="35"/>
  <c r="I21" i="34"/>
  <c r="J21" i="34" s="1"/>
  <c r="J14" i="35" l="1"/>
  <c r="J10" i="35" s="1"/>
  <c r="K9" i="35" s="1"/>
  <c r="G18" i="35"/>
  <c r="J14" i="37"/>
  <c r="J10" i="37" s="1"/>
  <c r="K9" i="37" s="1"/>
  <c r="G18" i="37"/>
  <c r="K8" i="37" s="1"/>
  <c r="K7" i="37" s="1"/>
  <c r="G26" i="37"/>
  <c r="J24" i="37"/>
  <c r="J16" i="37"/>
  <c r="J29" i="37" s="1"/>
  <c r="J16" i="36"/>
  <c r="J24" i="36"/>
  <c r="J15" i="36"/>
  <c r="J29" i="36" s="1"/>
  <c r="J14" i="36"/>
  <c r="J10" i="36" s="1"/>
  <c r="K9" i="36" s="1"/>
  <c r="K7" i="36" s="1"/>
  <c r="J17" i="35"/>
  <c r="J29" i="35" s="1"/>
  <c r="G19" i="35"/>
  <c r="K8" i="35" s="1"/>
  <c r="K7" i="35" s="1"/>
  <c r="G27" i="35"/>
  <c r="G25" i="35"/>
  <c r="G28" i="35"/>
  <c r="G26" i="35"/>
  <c r="I29" i="35"/>
  <c r="G21" i="34"/>
  <c r="I28" i="34"/>
  <c r="J28" i="34" s="1"/>
  <c r="I27" i="34"/>
  <c r="I26" i="34"/>
  <c r="I25" i="34"/>
  <c r="J25" i="34" s="1"/>
  <c r="I24" i="34"/>
  <c r="J24" i="34" s="1"/>
  <c r="I23" i="34"/>
  <c r="J23" i="34" s="1"/>
  <c r="I22" i="34"/>
  <c r="J22" i="34" s="1"/>
  <c r="I20" i="34"/>
  <c r="J20" i="34" s="1"/>
  <c r="I19" i="34"/>
  <c r="J19" i="34" s="1"/>
  <c r="I18" i="34"/>
  <c r="J18" i="34" s="1"/>
  <c r="I17" i="34"/>
  <c r="I16" i="34"/>
  <c r="J16" i="34" s="1"/>
  <c r="I15" i="34"/>
  <c r="G15" i="34" s="1"/>
  <c r="H14" i="34"/>
  <c r="A6" i="1"/>
  <c r="G27" i="34" l="1"/>
  <c r="J27" i="34"/>
  <c r="G26" i="34"/>
  <c r="J26" i="34"/>
  <c r="J17" i="34"/>
  <c r="G17" i="34"/>
  <c r="J14" i="34"/>
  <c r="J10" i="34" s="1"/>
  <c r="K9" i="34" s="1"/>
  <c r="G19" i="34"/>
  <c r="G23" i="34"/>
  <c r="G25" i="34"/>
  <c r="G18" i="34"/>
  <c r="G20" i="34"/>
  <c r="G22" i="34"/>
  <c r="G24" i="34"/>
  <c r="G28" i="34"/>
  <c r="G16" i="34"/>
  <c r="I29" i="34"/>
  <c r="J15" i="34"/>
  <c r="J29" i="34" l="1"/>
  <c r="K8" i="34"/>
  <c r="K7" i="34" s="1"/>
  <c r="A7" i="1" l="1"/>
  <c r="A8" i="1" s="1"/>
  <c r="A9" i="1" s="1"/>
  <c r="A10" i="1" s="1"/>
  <c r="A11" i="1" s="1"/>
</calcChain>
</file>

<file path=xl/sharedStrings.xml><?xml version="1.0" encoding="utf-8"?>
<sst xmlns="http://schemas.openxmlformats.org/spreadsheetml/2006/main" count="290" uniqueCount="87">
  <si>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</si>
  <si>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</si>
  <si>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</si>
  <si>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</si>
  <si>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</si>
  <si>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</si>
  <si>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</si>
  <si>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</si>
  <si>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</si>
  <si>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</si>
  <si>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</si>
  <si>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</si>
  <si>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</si>
  <si>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</si>
  <si>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</si>
  <si>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</si>
  <si>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</si>
  <si>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</si>
  <si>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</si>
  <si>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</si>
  <si>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</si>
  <si>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</si>
  <si>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</si>
  <si>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</si>
  <si>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</si>
  <si>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</si>
  <si>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</si>
  <si>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</si>
  <si>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</si>
  <si>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</si>
  <si>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</si>
  <si>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</si>
  <si>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</si>
  <si>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Existing Core Infrastructure</t>
  </si>
  <si>
    <t>Underlying infrastructure</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</si>
  <si>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</si>
  <si>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</si>
  <si>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</si>
  <si>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</si>
  <si>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</si>
  <si>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</si>
  <si>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</si>
  <si>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</si>
  <si>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</si>
  <si>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End-to-end service quality is managed with an availability of 99% per link</t>
  </si>
  <si>
    <t xml:space="preserve"> </t>
  </si>
  <si>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</si>
  <si>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r>
      <t xml:space="preserve">Bidders will receive a compliance score if they can deliver all the link within 6 months from when the contract is signed = 10
Bidders will receive a partial-compliance score if they can deliver all link within 9 months from when the contract is signed = 5
Bidders will receive a non-compliance score if they do not provide link delivery dates per link in the summary column or if they cannot deliver all link within 9 months from when the contract is signed =0
</t>
    </r>
    <r>
      <rPr>
        <b/>
        <sz val="10"/>
        <rFont val="Arial"/>
        <family val="2"/>
      </rPr>
      <t>(a score of 0, 5 or 10 will be given to bidders based on their response)</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</si>
  <si>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&lt; 30% new infrastructure portion = 10
between 30% and 70% new infrastructure portion = 5
&gt; 70% new infrastructure portion = 0</t>
    </r>
  </si>
  <si>
    <t>Dark Fibre</t>
  </si>
  <si>
    <t>Civil construction standards</t>
  </si>
  <si>
    <t>Fibre Termination</t>
  </si>
  <si>
    <t>End-to-end fibre</t>
  </si>
  <si>
    <t>Bidders must respond by selecting "Comply" in the response column and explicitly state that they will maintain the links as we require. In so doing, the bidder commits to maintain each fibre as per Section 6.2 of Annexure B1. Information about the maintenance activities of the bidder must be provided as per Section 6.2 of Annexure B1, including details of the downtime and fault logging procedures.</t>
  </si>
  <si>
    <r>
      <t xml:space="preserve">The evaluator will take the bidder’s confirmation to this requirement, submission of the ODF datasheet, and specification of the connector type as compliance. Bidders that do not specifiy the connector type in the summary column will only receive a partial compliance score. The ODF datasheet is compulsory and not providing it will result in a non-compliance score.
</t>
    </r>
    <r>
      <rPr>
        <b/>
        <sz val="10"/>
        <color rgb="FF000000"/>
        <rFont val="Arial"/>
        <family val="2"/>
      </rPr>
      <t>(a score of 0, 5 or 10 will be given to bidders based on their response)</t>
    </r>
  </si>
  <si>
    <t>Physical Routing Diagrams</t>
  </si>
  <si>
    <t xml:space="preserve">Bidders to provide detailed physical routing diagrams that show that the fibre is routed in a reasonably direct (physical) route between the 2 end points. This map must clearly identify any overlap between any 2 fibre segments if they exist. The map must also indicate which portions of the fibre infrastructure already exists and which portions need to be built. An explanation for route overlaps must be provided in the summary column. </t>
  </si>
  <si>
    <t xml:space="preserve">Bidders must confirm that the fibre pair is supplied end-to-end (ODF to ODF) and provide a logical diagram for each fibre segment showing any patches on the link (bidders can assume 2 patches will be required at each end point). </t>
  </si>
  <si>
    <t>Infrastructure shared with other links provided to SANReN</t>
  </si>
  <si>
    <t xml:space="preserve">Bidders must indicate in the summary column whether the link(s) that they are proposing is provisioned on another supplier's underlying infrastructure (either through lease agreements, IRUs, or other arrangements) and if so, from whom. </t>
  </si>
  <si>
    <t xml:space="preserve">Bidders must indicate in the summary column whether the link(s) that they are proposing shares infrastructure with any other links that they themselves have provided to SANReN (that are not part of this tender). If shared infrastructure with other links exist, details must be provided. </t>
  </si>
  <si>
    <t>Bidders will comply if there is no shared infrastructure between the endpoints in this proposal and other links that the bidder themselves provided to SANReN in other tenders, or if details of the shared infrastructure between the links in this proposal and other links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(a score of 10 will be given to bidders that comply and 5 otherwise) 
Bidders will comply if there is no shared infrastructure between the endpoints in this proposal and other links that the bidder themselves provided to SANReN in other tenders, or if details of the shared infrastructure between the endpoints in this proposal and other links that the bidder themselves provided to SANReN in other tenders is provided = 10
No response = 5</t>
  </si>
  <si>
    <r>
      <t xml:space="preserve">The evaluator will take the bidder’s confirmation to this requirement as compliance. No further information is required on the summary column. 
</t>
    </r>
    <r>
      <rPr>
        <b/>
        <sz val="10"/>
        <rFont val="Arial"/>
        <family val="2"/>
      </rPr>
      <t>(a score of 10 will be given to bidders that comply and 0 to bidders that do not comply)</t>
    </r>
  </si>
  <si>
    <t>Bidders will comply if they commit to maintain a link availability of at least 99% (calculated on a quarterly basis)  and if they submit a sample SLA or supporting document that complies with the requirements set out by the CSIR in section 6.1 of Annexure B1 = 10
Bidders may receive a partial compliance score if they commit to maintain the link without specifying the link availability but do commit to the minimum requirements set out by the CSIR in section 6.1 of Annexure B1 = 5
Bidders may also receive a partial compliance score if they commit to maintain a link availability of at least 99% (calculated on a quarterly basis) but do not provide any details to commit to the minimum requirements set out by the CSIR in section 6.1 of Annexure B1 = 5
Bidders that do not commit to maintain a link availability of at least 99% and who do not provide any details to commit to the minimum requirements set out by the CSIR in section 6.1 of Annexure B1 will receive a non-compliance score and fail the evaluation = 0
(a score of 0, 5 or 10 will be given to bidders based on their response)</t>
  </si>
  <si>
    <t>Optical Fibre and Splicing Specifications</t>
  </si>
  <si>
    <t>Bidders must respond with a "Comply" in the response column. In so doing, the bidder commits to meeting the optical specifications stated in section 5.2 and 5.3 of Annexure B1. The bidder must additionally submit a sample OTDR test result which complies with the CSIR's requirements.</t>
  </si>
  <si>
    <t>Bidders must summarise, excluding access builds, the distance of existing infrastructure that will be utilised and the distance of new infrastructure that needs to be built/deployed. Bidders must confirm that their existing core infrastructure is capable of transmitting multiple wavelengths of a bit rate of at least 100 Gbps between the end points. If a bidder leases the required link from a bidder that has existing infrastrucure, this can be counted as existing infrastrucure.</t>
  </si>
  <si>
    <t>Bidders may comply by indicating that the proposed link is not provisioned on another supplier's underlying infrastructure. Bidders may also comply by indicating that the proposed link is provisioned on another supplier's underlying infrastructure and provide the name of their downstream provider in the summary column. Bidders will receive a partial compliance score if they do not provide a response to this criterion. 
(a score of 10 will be given to bidders that comply and 5 otherwise) 
Proposed link is not provisioned on another supplier's underlying infrastructure. Proposed link is provisioned on another supplier's underlying infrastructure and provide the name of their downstream provider  = 10
No response = 5</t>
  </si>
  <si>
    <t>Link 1: NMU Missionvale Campus to Internet Solutions Gqeberha</t>
  </si>
  <si>
    <t>Link 4: NMU PE Provincial Hospital to NMU Bird Street Campus</t>
  </si>
  <si>
    <t>Link 3: NMU Livingstone Hospital to NMU PE Provincial Hospital</t>
  </si>
  <si>
    <t>Link 2: Internet Solutions Gqeberha to  NMU Livingstone Hospital</t>
  </si>
  <si>
    <r>
      <t xml:space="preserve">The bidder will comply if fibre patches are only at the end points, and if they confirm that a cross connect for each fibre will be provided and also complete Annexure D1 accordingly. 
Bidder will partially comply if fibre patches are only at the end points, and there is no confirmation/pricing in Annexure D1 that they provide cross connects.
The bidder will not comply if fibre patches are anywhere other than end points.  
</t>
    </r>
    <r>
      <rPr>
        <b/>
        <sz val="10"/>
        <rFont val="Arial"/>
        <family val="2"/>
      </rPr>
      <t xml:space="preserve">(a score of 10 will be given to bidders that comply, 5 to bidders that partially comply and 0 to bidders that do not comply)
</t>
    </r>
    <r>
      <rPr>
        <sz val="10"/>
        <rFont val="Arial"/>
        <family val="2"/>
      </rPr>
      <t>Complied with requirement = 10
Partially complied with the requirement  = 5
Did not comply with requirement = 0</t>
    </r>
  </si>
  <si>
    <t>A bidder will comply if they respond with a "Comply" and submit a sample OTDR result. If the OTDR results do not meet the optical fibre and splicing specifications stated in section 5.2 and 5.3 of Annexure B1, the bidder will receive a non-compliance score.
(a score of 10 will be given to bidders that comply and 0 to bidders that do not comply)</t>
  </si>
  <si>
    <r>
      <t xml:space="preserve">The Evaluator must be comfortable that the bidder has internal standards, and strictly follows its internal standards in deploying fibre builds. Bidders will comply if the standards that they submit clearly define how fibre is deployed. Details that must be included, include (but is not limited to) 
1. How fibre is blown/pulled through ducts. 
2. Depth of trenches (if necessary). 
3. Backfilling procedure (if necessary). 
4. Distance between man-holes. 
If all these details are not included, bidders will only receive a partial compliance score. 
Not submiting the bidders internal construction standards or providing standards that do not contain ANY of the 4 required details listed above will result in a non-compliance score
</t>
    </r>
    <r>
      <rPr>
        <b/>
        <sz val="10"/>
        <color rgb="FF000000"/>
        <rFont val="Arial"/>
        <family val="2"/>
      </rPr>
      <t>(a score of 0, 5 or 10 will be given to bidders based on their response)</t>
    </r>
  </si>
  <si>
    <t xml:space="preserve">Bidders must provide all internal constructure standards that they use to lay fibre as per section 5.5 of Annexure B1. </t>
  </si>
  <si>
    <r>
      <t xml:space="preserve">The bidder will comply if fibre patches are only at the end points. The bidder will not comply if no information is provided or if no explanation for patches in between end points is provided. 
</t>
    </r>
    <r>
      <rPr>
        <b/>
        <sz val="10"/>
        <rFont val="Arial"/>
        <family val="2"/>
      </rPr>
      <t xml:space="preserve">(a score of 10 will be given to bidders that comply and 0 to bidders that do not comply)
</t>
    </r>
    <r>
      <rPr>
        <sz val="10"/>
        <rFont val="Arial"/>
        <family val="2"/>
      </rPr>
      <t>Complied with requirement = 10
Did not comply with requirement = 0</t>
    </r>
  </si>
  <si>
    <t>Bidders are to explicitly state that they will offer direct physical access to single-mode fibre cores as required in section 5.2 of Annexure B1.</t>
  </si>
  <si>
    <t>Bidders will comply if they submit detailed maps in KML or SHP format as specified in section 3 of Annexure B1 and provide an explanation of any route overlaps. Bidders not providing an explanation of any route overlaps will receive a partial-compliance score. Not providing any maps will result in a non-compliance score.
(a score of 0, 5 or 10 will be given to bidders based on their response)
No diagram or description provided = 0
Bidders not providing an explanation of any route overlaps will receive a partial-compliance = 5
Detailed diagram and description detailed enough to understand the physical routing and shared infrastructure between each of the links provided = 10</t>
  </si>
  <si>
    <t>Bidders must confirm that the fibre pair(s) is supplied end-to-end (ODF to ODF) and provide a logical diagram for each fibre segment showing any patches on the link (bidders can assume 2 patches will be required at each end point). 
For this link, a cross connect for each fibre pair will be required at IS Gqeberha. Bidders are required to confirm if they will provide the required cross connects and also provide pricing in Annexure D1.</t>
  </si>
  <si>
    <t>Bidders must respond with a "Comply" in the response column. In so doing, the bidder commits to the requirements stated in section 5.4 of Annexure B1. The datasheet of the ODF that will be used must be submitted The bidder must additionally specify the type of connector that will be provided at either end of the fibre in the summary column.</t>
  </si>
  <si>
    <r>
      <t xml:space="preserve">Bidders will comply if they commit to maintain a link availability of at least 99% (calculated on a quarterly basis)  and if they submit a sample SLA or supporting document that complies with the requirements set out by the CSIR in section 6.1 of Annexure B1 = 10
Bidders may receive a partial compliance score if they commit to maintain the link without specifying the link availability but do commit to the minimum requirements set out by the CSIR in section 6.1 of Annexure B1 = 5
Bidders may also receive a partial compliance score if they commit to maintain a link availability of at least 99% (calculated on a quarterly basis) but do not provide any details to commit to the minimum requirements set out by the CSIR in section 6.1 of Annexure B1 = 5
Bidders that do not commit to maintain a link availability of at least 99% and who do not provide any details to commit to the minimum requirements set out by the CSIR in section 6.1 of Annexure B1 will receive a non-compliance score and fail the evaluation = 0
</t>
    </r>
    <r>
      <rPr>
        <b/>
        <sz val="10"/>
        <rFont val="Arial"/>
        <family val="2"/>
      </rPr>
      <t>(a score of 0, 5 or 10 will be given to bidders based on their response)</t>
    </r>
  </si>
  <si>
    <r>
      <t xml:space="preserve">The evaluator will check if all of the line items specified by the CSIR in section 7 of Annexure B1 is contained in the project plan =10
If the Project plan does not align to the link delivery times that they have committed to in their response above, the bidder will receive a partial-compliance score = 5
Not submitting a project plan with the line items specified in section 7 of Annexure B1 will result in a non-compliance score = 0
</t>
    </r>
    <r>
      <rPr>
        <b/>
        <sz val="10"/>
        <rFont val="Arial"/>
        <family val="2"/>
      </rPr>
      <t>(a score of 0, 5 or 10 will be given to bidders based on their response)</t>
    </r>
  </si>
  <si>
    <r>
      <t xml:space="preserve">Bidders will comply if they respond with a "Comply" in the response column and submit samples of the required Acceptance Documentation as stated in Section 8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t>
    </r>
    <r>
      <rPr>
        <b/>
        <sz val="10"/>
        <rFont val="Arial"/>
        <family val="2"/>
      </rPr>
      <t>(a score of 0, 5 or 10 will be given to bidders based on their response)</t>
    </r>
  </si>
  <si>
    <r>
      <rPr>
        <b/>
        <sz val="14"/>
        <rFont val="Calibri"/>
        <family val="2"/>
        <scheme val="minor"/>
      </rPr>
      <t>3683-10-07-2025</t>
    </r>
    <r>
      <rPr>
        <b/>
        <sz val="14"/>
        <color rgb="FF000000"/>
        <rFont val="Calibri"/>
        <family val="2"/>
        <scheme val="minor"/>
      </rPr>
      <t xml:space="preserve"> - Dark fibre links in the Gqeberha Metropolitan Area for the South African National Research Network (SANReN)</t>
    </r>
  </si>
  <si>
    <r>
      <rPr>
        <b/>
        <sz val="14"/>
        <rFont val="Arial"/>
        <family val="2"/>
      </rPr>
      <t>3683-10-07-2025</t>
    </r>
    <r>
      <rPr>
        <b/>
        <sz val="14"/>
        <color rgb="FF000000"/>
        <rFont val="Arial"/>
        <family val="2"/>
      </rPr>
      <t xml:space="preserve"> - Dark fibre links in the Gqeberha Metropolitan Area for the South African National Research Network (SANReN)</t>
    </r>
  </si>
  <si>
    <t>3683-10-07-2025 - Dark fibre links in the Gqeberha Metropolitan Area for the South African National Research Network (SANReN)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</si>
</sst>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sz val="10"/>
      <color theme="1"/>
      <name val="Arial"/>
      <family val="2"/>
    </font>
    <font>
      <b/>
      <sz val="14"/>
      <name val="Calibri"/>
      <family val="2"/>
      <scheme val="minor"/>
    </font>
    <font>
      <b/>
      <sz val="14"/>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3" fillId="0" borderId="0" applyFont="0" applyFill="0" applyBorder="0" applyAlignment="0" applyProtection="0"/>
    <xf numFmtId="0" fontId="13" fillId="0" borderId="0"/>
  </cellStyleXfs>
  <cellXfs count="86">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20" fillId="0" borderId="0" xfId="0" applyFont="1" applyAlignment="1">
      <alignment vertical="center"/>
    </xf>
    <xf numFmtId="0" fontId="18" fillId="0" borderId="5" xfId="0" applyFont="1" applyBorder="1" applyAlignment="1">
      <alignment horizontal="left" vertical="center"/>
    </xf>
    <xf numFmtId="0" fontId="18" fillId="3" borderId="6" xfId="0" applyFont="1" applyFill="1" applyBorder="1" applyAlignment="1">
      <alignment horizontal="center" vertical="center"/>
    </xf>
    <xf numFmtId="0" fontId="18" fillId="0" borderId="7" xfId="0" applyFont="1" applyBorder="1" applyAlignment="1">
      <alignment horizontal="center" vertical="center"/>
    </xf>
    <xf numFmtId="0" fontId="18" fillId="0" borderId="11" xfId="0" applyFont="1" applyBorder="1" applyAlignment="1">
      <alignment horizontal="left" vertical="center"/>
    </xf>
    <xf numFmtId="0" fontId="18" fillId="3" borderId="19" xfId="0" applyFont="1" applyFill="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left" vertical="center"/>
    </xf>
    <xf numFmtId="0" fontId="18" fillId="3" borderId="22" xfId="0" applyFont="1" applyFill="1" applyBorder="1" applyAlignment="1">
      <alignment horizontal="center" vertical="center"/>
    </xf>
    <xf numFmtId="164" fontId="18" fillId="3" borderId="22" xfId="0" applyNumberFormat="1" applyFont="1" applyFill="1" applyBorder="1" applyAlignment="1">
      <alignment horizontal="center" vertical="center"/>
    </xf>
    <xf numFmtId="0" fontId="18" fillId="0" borderId="23" xfId="0" applyFont="1" applyBorder="1" applyAlignment="1">
      <alignment horizontal="center" vertical="center"/>
    </xf>
    <xf numFmtId="0" fontId="18" fillId="0" borderId="8" xfId="0" applyFont="1" applyBorder="1" applyAlignment="1">
      <alignment horizontal="left" vertical="center"/>
    </xf>
    <xf numFmtId="9" fontId="18" fillId="0" borderId="9" xfId="0" applyNumberFormat="1" applyFont="1" applyBorder="1" applyAlignment="1">
      <alignment horizontal="center" vertical="center"/>
    </xf>
    <xf numFmtId="164" fontId="18" fillId="0" borderId="9" xfId="1" applyNumberFormat="1" applyFont="1" applyBorder="1" applyAlignment="1" applyProtection="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xf>
    <xf numFmtId="0" fontId="18" fillId="4" borderId="18" xfId="0" applyFont="1" applyFill="1" applyBorder="1" applyAlignment="1">
      <alignment horizontal="center" vertical="center" wrapText="1"/>
    </xf>
    <xf numFmtId="10" fontId="18" fillId="4" borderId="18" xfId="0" applyNumberFormat="1" applyFont="1" applyFill="1" applyBorder="1" applyAlignment="1">
      <alignment horizontal="center" vertical="center" wrapText="1"/>
    </xf>
    <xf numFmtId="1" fontId="18" fillId="5" borderId="18" xfId="0" applyNumberFormat="1" applyFont="1" applyFill="1" applyBorder="1" applyAlignment="1">
      <alignment horizontal="center" vertical="center" wrapText="1"/>
    </xf>
    <xf numFmtId="164" fontId="18" fillId="5" borderId="18" xfId="1" applyNumberFormat="1" applyFont="1" applyFill="1" applyBorder="1" applyAlignment="1" applyProtection="1">
      <alignment horizontal="center" vertical="center" wrapText="1"/>
    </xf>
    <xf numFmtId="0" fontId="18" fillId="5" borderId="18" xfId="0" applyFont="1" applyFill="1" applyBorder="1" applyAlignment="1">
      <alignment horizontal="center" vertical="center" wrapText="1"/>
    </xf>
    <xf numFmtId="0" fontId="11" fillId="0" borderId="18" xfId="0" applyFont="1" applyBorder="1" applyAlignment="1">
      <alignment horizontal="left" vertical="center" wrapText="1"/>
    </xf>
    <xf numFmtId="0" fontId="10" fillId="0" borderId="18" xfId="0" applyFont="1" applyBorder="1" applyAlignment="1">
      <alignment horizontal="left" vertical="center" wrapText="1"/>
    </xf>
    <xf numFmtId="0" fontId="15" fillId="3" borderId="18" xfId="0" applyFont="1" applyFill="1" applyBorder="1" applyAlignment="1">
      <alignment horizontal="center" vertical="center" wrapText="1"/>
    </xf>
    <xf numFmtId="10" fontId="15" fillId="3" borderId="18" xfId="1" applyNumberFormat="1" applyFont="1" applyFill="1" applyBorder="1" applyAlignment="1" applyProtection="1">
      <alignment horizontal="center" vertical="center" wrapText="1"/>
    </xf>
    <xf numFmtId="0" fontId="15" fillId="7" borderId="0" xfId="0" applyFont="1" applyFill="1" applyAlignment="1">
      <alignment vertical="center"/>
    </xf>
    <xf numFmtId="49" fontId="18" fillId="8" borderId="18" xfId="0" applyNumberFormat="1" applyFont="1" applyFill="1" applyBorder="1" applyAlignment="1">
      <alignment horizontal="center" vertical="center" wrapText="1"/>
    </xf>
    <xf numFmtId="49" fontId="18" fillId="8" borderId="18" xfId="0" applyNumberFormat="1" applyFont="1" applyFill="1" applyBorder="1" applyAlignment="1">
      <alignment horizontal="left" vertical="center" wrapText="1"/>
    </xf>
    <xf numFmtId="0" fontId="18" fillId="8" borderId="18" xfId="0" applyFont="1" applyFill="1" applyBorder="1" applyAlignment="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4" xfId="0" applyFont="1" applyBorder="1" applyAlignment="1">
      <alignment horizontal="left" vertical="center" wrapText="1"/>
    </xf>
    <xf numFmtId="0" fontId="15" fillId="11" borderId="18" xfId="0" applyFont="1" applyFill="1" applyBorder="1" applyAlignment="1">
      <alignment horizontal="center" vertical="center" wrapText="1"/>
    </xf>
    <xf numFmtId="0" fontId="19"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10" fillId="12" borderId="18" xfId="0" applyFont="1" applyFill="1" applyBorder="1" applyAlignment="1">
      <alignment horizontal="left" vertical="center" wrapText="1"/>
    </xf>
    <xf numFmtId="0" fontId="10"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23" fillId="0" borderId="18" xfId="0" applyFont="1" applyBorder="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8" fillId="4" borderId="18" xfId="0" applyNumberFormat="1" applyFont="1" applyFill="1" applyBorder="1" applyAlignment="1">
      <alignment horizontal="left" vertical="center" wrapText="1"/>
    </xf>
    <xf numFmtId="0" fontId="19" fillId="0" borderId="18" xfId="0" applyFont="1" applyBorder="1" applyAlignment="1">
      <alignment vertical="center"/>
    </xf>
    <xf numFmtId="0" fontId="16" fillId="6" borderId="12" xfId="0"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0" fontId="16" fillId="6" borderId="14" xfId="0" applyFont="1" applyFill="1" applyBorder="1" applyAlignment="1" applyProtection="1">
      <alignment horizontal="center" vertical="center" wrapText="1"/>
      <protection locked="0"/>
    </xf>
    <xf numFmtId="0" fontId="15" fillId="0" borderId="0" xfId="0" applyFont="1" applyAlignment="1">
      <alignment horizontal="center" vertical="center"/>
    </xf>
    <xf numFmtId="49" fontId="18" fillId="8" borderId="12" xfId="0" applyNumberFormat="1" applyFont="1" applyFill="1" applyBorder="1" applyAlignment="1">
      <alignment horizontal="center" vertical="center" wrapText="1"/>
    </xf>
    <xf numFmtId="49" fontId="18" fillId="8" borderId="14" xfId="0" applyNumberFormat="1" applyFont="1" applyFill="1" applyBorder="1" applyAlignment="1">
      <alignment horizontal="center" vertical="center" wrapText="1"/>
    </xf>
    <xf numFmtId="0" fontId="15" fillId="9" borderId="12" xfId="0" applyFont="1" applyFill="1" applyBorder="1" applyAlignment="1" applyProtection="1">
      <alignment horizontal="center" vertical="center"/>
      <protection locked="0"/>
    </xf>
    <xf numFmtId="0" fontId="15" fillId="9" borderId="13" xfId="0" applyFont="1" applyFill="1" applyBorder="1" applyAlignment="1" applyProtection="1">
      <alignment horizontal="center" vertical="center"/>
      <protection locked="0"/>
    </xf>
    <xf numFmtId="0" fontId="15" fillId="9" borderId="14" xfId="0" applyFont="1" applyFill="1" applyBorder="1" applyAlignment="1" applyProtection="1">
      <alignment horizontal="center" vertical="center"/>
      <protection locked="0"/>
    </xf>
    <xf numFmtId="49" fontId="18" fillId="8" borderId="18" xfId="0" applyNumberFormat="1" applyFont="1" applyFill="1" applyBorder="1" applyAlignment="1">
      <alignment horizontal="center" vertical="center" wrapText="1"/>
    </xf>
    <xf numFmtId="0" fontId="19" fillId="7" borderId="18" xfId="0" applyFont="1" applyFill="1" applyBorder="1" applyAlignment="1">
      <alignment vertical="center"/>
    </xf>
    <xf numFmtId="0" fontId="18" fillId="0" borderId="0" xfId="0" applyFont="1" applyAlignment="1">
      <alignment horizontal="center" vertical="center" wrapText="1"/>
    </xf>
    <xf numFmtId="0" fontId="18" fillId="0" borderId="0" xfId="0" applyFont="1" applyAlignment="1">
      <alignment horizontal="center" vertical="center"/>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zoomScaleNormal="100" workbookViewId="0">
      <selection activeCell="C5" sqref="C5:K5"/>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25.5" customHeight="1" thickBot="1" x14ac:dyDescent="0.4">
      <c r="C1" s="57" t="s">
        <v>84</v>
      </c>
      <c r="D1" s="58"/>
      <c r="E1" s="58"/>
      <c r="F1" s="58"/>
      <c r="G1" s="58"/>
      <c r="H1" s="58"/>
      <c r="I1" s="58"/>
      <c r="J1" s="58"/>
      <c r="K1" s="59"/>
    </row>
    <row r="3" spans="1:12" ht="27" customHeight="1" x14ac:dyDescent="0.35">
      <c r="A3" s="2"/>
      <c r="B3" s="2"/>
      <c r="C3" s="63" t="s">
        <v>0</v>
      </c>
      <c r="D3" s="64"/>
      <c r="E3" s="64"/>
      <c r="F3" s="64"/>
      <c r="G3" s="64"/>
      <c r="H3" s="64"/>
      <c r="I3" s="64"/>
      <c r="J3" s="64"/>
      <c r="K3" s="65"/>
      <c r="L3" s="2"/>
    </row>
    <row r="4" spans="1:12" ht="14.25" customHeight="1" x14ac:dyDescent="0.35">
      <c r="A4" s="2"/>
      <c r="B4" s="2"/>
      <c r="C4" s="2"/>
      <c r="D4" s="2"/>
      <c r="E4" s="2"/>
      <c r="F4" s="2"/>
      <c r="G4" s="2"/>
      <c r="H4" s="2"/>
      <c r="I4" s="2"/>
      <c r="J4" s="2"/>
      <c r="K4" s="2"/>
      <c r="L4" s="2"/>
    </row>
    <row r="5" spans="1:12" ht="41.25" customHeight="1" x14ac:dyDescent="0.35">
      <c r="A5" s="3">
        <v>1</v>
      </c>
      <c r="B5" s="4"/>
      <c r="C5" s="66" t="s">
        <v>1</v>
      </c>
      <c r="D5" s="67"/>
      <c r="E5" s="67"/>
      <c r="F5" s="67"/>
      <c r="G5" s="67"/>
      <c r="H5" s="67"/>
      <c r="I5" s="67"/>
      <c r="J5" s="67"/>
      <c r="K5" s="68"/>
      <c r="L5" s="2"/>
    </row>
    <row r="6" spans="1:12" ht="41.25" customHeight="1" x14ac:dyDescent="0.35">
      <c r="A6" s="3">
        <f>A5+1</f>
        <v>2</v>
      </c>
      <c r="B6" s="4"/>
      <c r="C6" s="69" t="s">
        <v>2</v>
      </c>
      <c r="D6" s="67"/>
      <c r="E6" s="67"/>
      <c r="F6" s="67"/>
      <c r="G6" s="67"/>
      <c r="H6" s="67"/>
      <c r="I6" s="67"/>
      <c r="J6" s="67"/>
      <c r="K6" s="68"/>
      <c r="L6" s="2"/>
    </row>
    <row r="7" spans="1:12" ht="41.25" customHeight="1" x14ac:dyDescent="0.35">
      <c r="A7" s="3">
        <f t="shared" ref="A7:A11" si="0">A6+1</f>
        <v>3</v>
      </c>
      <c r="B7" s="4"/>
      <c r="C7" s="69" t="s">
        <v>43</v>
      </c>
      <c r="D7" s="67"/>
      <c r="E7" s="67"/>
      <c r="F7" s="67"/>
      <c r="G7" s="67"/>
      <c r="H7" s="67"/>
      <c r="I7" s="67"/>
      <c r="J7" s="67"/>
      <c r="K7" s="68"/>
      <c r="L7" s="2"/>
    </row>
    <row r="8" spans="1:12" ht="41.25" customHeight="1" x14ac:dyDescent="0.35">
      <c r="A8" s="8">
        <f t="shared" si="0"/>
        <v>4</v>
      </c>
      <c r="B8" s="9"/>
      <c r="C8" s="69" t="s">
        <v>3</v>
      </c>
      <c r="D8" s="67"/>
      <c r="E8" s="67"/>
      <c r="F8" s="67"/>
      <c r="G8" s="67"/>
      <c r="H8" s="67"/>
      <c r="I8" s="67"/>
      <c r="J8" s="67"/>
      <c r="K8" s="68"/>
    </row>
    <row r="9" spans="1:12" ht="41.25" customHeight="1" x14ac:dyDescent="0.35">
      <c r="A9" s="8">
        <f t="shared" si="0"/>
        <v>5</v>
      </c>
      <c r="B9" s="9"/>
      <c r="C9" s="70" t="s">
        <v>4</v>
      </c>
      <c r="D9" s="67"/>
      <c r="E9" s="67"/>
      <c r="F9" s="67"/>
      <c r="G9" s="67"/>
      <c r="H9" s="67"/>
      <c r="I9" s="67"/>
      <c r="J9" s="67"/>
      <c r="K9" s="68"/>
    </row>
    <row r="10" spans="1:12" ht="41.25" customHeight="1" x14ac:dyDescent="0.35">
      <c r="A10" s="3">
        <f t="shared" si="0"/>
        <v>6</v>
      </c>
      <c r="B10" s="4"/>
      <c r="C10" s="69" t="s">
        <v>5</v>
      </c>
      <c r="D10" s="67"/>
      <c r="E10" s="67"/>
      <c r="F10" s="67"/>
      <c r="G10" s="67"/>
      <c r="H10" s="67"/>
      <c r="I10" s="67"/>
      <c r="J10" s="67"/>
      <c r="K10" s="68"/>
      <c r="L10" s="2"/>
    </row>
    <row r="11" spans="1:12" ht="41.25" customHeight="1" x14ac:dyDescent="0.35">
      <c r="A11" s="3">
        <f t="shared" si="0"/>
        <v>7</v>
      </c>
      <c r="B11" s="4"/>
      <c r="C11" s="69" t="s">
        <v>6</v>
      </c>
      <c r="D11" s="67"/>
      <c r="E11" s="67"/>
      <c r="F11" s="67"/>
      <c r="G11" s="67"/>
      <c r="H11" s="67"/>
      <c r="I11" s="67"/>
      <c r="J11" s="67"/>
      <c r="K11" s="68"/>
      <c r="L11" s="2"/>
    </row>
    <row r="12" spans="1:12" ht="14.25" customHeight="1" x14ac:dyDescent="0.35">
      <c r="A12" s="2"/>
      <c r="B12" s="2"/>
      <c r="C12" s="2"/>
      <c r="D12" s="2"/>
      <c r="E12" s="2"/>
      <c r="F12" s="2"/>
      <c r="G12" s="2"/>
      <c r="H12" s="2"/>
      <c r="I12" s="2"/>
      <c r="J12" s="2"/>
      <c r="K12" s="2"/>
      <c r="L12" s="2"/>
    </row>
    <row r="13" spans="1:12" ht="14.25" customHeight="1" x14ac:dyDescent="0.35">
      <c r="A13" s="2"/>
      <c r="B13" s="2"/>
      <c r="C13" s="62"/>
      <c r="D13" s="61"/>
      <c r="E13" s="61"/>
      <c r="F13" s="61"/>
      <c r="G13" s="61"/>
      <c r="H13" s="61"/>
      <c r="I13" s="61"/>
      <c r="J13" s="61"/>
      <c r="K13" s="61"/>
      <c r="L13" s="2"/>
    </row>
    <row r="14" spans="1:12" ht="18.75" customHeight="1" x14ac:dyDescent="0.35">
      <c r="A14" s="2"/>
      <c r="B14" s="2"/>
      <c r="C14" s="60" t="s">
        <v>7</v>
      </c>
      <c r="D14" s="61"/>
      <c r="E14" s="61"/>
      <c r="F14" s="61"/>
      <c r="G14" s="61"/>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zoomScale="70" zoomScaleNormal="70" workbookViewId="0">
      <selection activeCell="D8" sqref="D8"/>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3" t="s">
        <v>85</v>
      </c>
      <c r="C1" s="74"/>
      <c r="D1" s="74"/>
      <c r="E1" s="74"/>
      <c r="F1" s="74"/>
      <c r="G1" s="74"/>
      <c r="H1" s="74"/>
      <c r="I1" s="74"/>
      <c r="J1" s="74"/>
      <c r="K1" s="75"/>
    </row>
    <row r="3" spans="1:12" ht="18" customHeight="1" x14ac:dyDescent="0.35">
      <c r="B3" s="84" t="s">
        <v>68</v>
      </c>
      <c r="C3" s="85"/>
      <c r="D3" s="85"/>
      <c r="E3" s="85"/>
      <c r="F3" s="85"/>
      <c r="G3" s="85"/>
      <c r="H3" s="85"/>
      <c r="I3" s="85"/>
      <c r="J3" s="85"/>
      <c r="K3" s="85"/>
    </row>
    <row r="4" spans="1:12" x14ac:dyDescent="0.35">
      <c r="B4" s="76"/>
      <c r="C4" s="76"/>
      <c r="D4" s="76"/>
      <c r="E4" s="76"/>
      <c r="F4" s="76"/>
      <c r="G4" s="76"/>
      <c r="H4" s="76"/>
      <c r="I4" s="76"/>
      <c r="J4" s="76"/>
      <c r="K4" s="76"/>
    </row>
    <row r="5" spans="1:12" x14ac:dyDescent="0.35">
      <c r="B5" s="77" t="s">
        <v>18</v>
      </c>
      <c r="C5" s="78"/>
      <c r="D5" s="79"/>
      <c r="E5" s="80"/>
      <c r="F5" s="80"/>
      <c r="G5" s="80"/>
      <c r="H5" s="80"/>
      <c r="I5" s="80"/>
      <c r="J5" s="80"/>
      <c r="K5" s="81"/>
    </row>
    <row r="6" spans="1:12" ht="18" thickBot="1" x14ac:dyDescent="0.4">
      <c r="A6" s="46"/>
      <c r="B6" s="47"/>
      <c r="C6" s="48"/>
      <c r="D6" s="48"/>
      <c r="E6" s="48"/>
      <c r="F6" s="11"/>
      <c r="G6" s="11"/>
      <c r="H6" s="11"/>
      <c r="I6" s="11"/>
      <c r="J6" s="11"/>
      <c r="K6" s="11"/>
    </row>
    <row r="7" spans="1:12" ht="14.5" thickTop="1" x14ac:dyDescent="0.35">
      <c r="A7" s="46"/>
      <c r="B7" s="12">
        <v>0</v>
      </c>
      <c r="C7" s="12">
        <v>0</v>
      </c>
      <c r="D7" s="12" t="s">
        <v>19</v>
      </c>
      <c r="E7" s="12" t="s">
        <v>19</v>
      </c>
      <c r="F7" s="12"/>
      <c r="H7" s="13" t="s">
        <v>20</v>
      </c>
      <c r="I7" s="14"/>
      <c r="J7" s="14"/>
      <c r="K7" s="15" t="str">
        <f>IF(AND(K8="PASS",K9="PASS"), "PASS","FAIL")</f>
        <v>FAIL</v>
      </c>
    </row>
    <row r="8" spans="1:12" x14ac:dyDescent="0.35">
      <c r="A8" s="46"/>
      <c r="B8" s="12">
        <v>10</v>
      </c>
      <c r="C8" s="12">
        <v>5</v>
      </c>
      <c r="D8" s="12" t="s">
        <v>21</v>
      </c>
      <c r="E8" s="12" t="s">
        <v>22</v>
      </c>
      <c r="F8" s="12" t="s">
        <v>23</v>
      </c>
      <c r="H8" s="16" t="s">
        <v>24</v>
      </c>
      <c r="I8" s="17"/>
      <c r="J8" s="17"/>
      <c r="K8" s="18" t="str">
        <f>IF((OR(G15:G28)),"FAIL","PASS")</f>
        <v>PASS</v>
      </c>
    </row>
    <row r="9" spans="1:12" x14ac:dyDescent="0.35">
      <c r="A9" s="46"/>
      <c r="B9" s="12"/>
      <c r="C9" s="12">
        <v>10</v>
      </c>
      <c r="D9" s="12" t="s">
        <v>22</v>
      </c>
      <c r="E9" s="12" t="s">
        <v>21</v>
      </c>
      <c r="F9" s="12"/>
      <c r="H9" s="19" t="s">
        <v>25</v>
      </c>
      <c r="I9" s="20"/>
      <c r="J9" s="21"/>
      <c r="K9" s="22" t="str">
        <f>IF(J10&gt;=I10,"PASS","FAIL")</f>
        <v>FAIL</v>
      </c>
    </row>
    <row r="10" spans="1:12" ht="14.5" thickBot="1" x14ac:dyDescent="0.4">
      <c r="A10" s="46"/>
      <c r="B10" s="12"/>
      <c r="C10" s="12"/>
      <c r="D10" s="12"/>
      <c r="E10" s="12"/>
      <c r="F10" s="12"/>
      <c r="H10" s="23" t="s">
        <v>26</v>
      </c>
      <c r="I10" s="24">
        <v>0.7</v>
      </c>
      <c r="J10" s="25">
        <f>J14</f>
        <v>0</v>
      </c>
      <c r="K10" s="26" t="s">
        <v>45</v>
      </c>
    </row>
    <row r="11" spans="1:12" x14ac:dyDescent="0.35">
      <c r="A11" s="46"/>
      <c r="B11" s="46"/>
      <c r="C11" s="46"/>
      <c r="D11" s="46"/>
      <c r="E11" s="46"/>
    </row>
    <row r="12" spans="1:12" x14ac:dyDescent="0.35">
      <c r="A12" s="38"/>
      <c r="B12" s="82" t="s">
        <v>27</v>
      </c>
      <c r="C12" s="83"/>
      <c r="D12" s="83"/>
      <c r="E12" s="83"/>
      <c r="F12" s="83"/>
      <c r="G12" s="83"/>
      <c r="H12" s="83"/>
      <c r="I12" s="83"/>
      <c r="J12" s="83"/>
      <c r="K12" s="83"/>
    </row>
    <row r="13" spans="1:12" ht="42" x14ac:dyDescent="0.35">
      <c r="A13" s="38"/>
      <c r="B13" s="39" t="s">
        <v>8</v>
      </c>
      <c r="C13" s="39" t="s">
        <v>9</v>
      </c>
      <c r="D13" s="39" t="s">
        <v>10</v>
      </c>
      <c r="E13" s="39" t="s">
        <v>11</v>
      </c>
      <c r="F13" s="40" t="s">
        <v>28</v>
      </c>
      <c r="G13" s="41" t="s">
        <v>29</v>
      </c>
      <c r="H13" s="41" t="s">
        <v>30</v>
      </c>
      <c r="I13" s="41" t="s">
        <v>12</v>
      </c>
      <c r="J13" s="41" t="s">
        <v>31</v>
      </c>
      <c r="K13" s="41"/>
      <c r="L13" s="27"/>
    </row>
    <row r="14" spans="1:12" x14ac:dyDescent="0.35">
      <c r="A14" s="28"/>
      <c r="B14" s="71" t="s">
        <v>32</v>
      </c>
      <c r="C14" s="72"/>
      <c r="D14" s="72"/>
      <c r="E14" s="72"/>
      <c r="F14" s="72"/>
      <c r="G14" s="29">
        <v>5</v>
      </c>
      <c r="H14" s="30">
        <f>SUM(H15:H28)</f>
        <v>1.0000000000000002</v>
      </c>
      <c r="I14" s="31"/>
      <c r="J14" s="32">
        <f>SUMPRODUCT(I15:I28,H15:H28)/10</f>
        <v>0</v>
      </c>
      <c r="K14" s="33"/>
      <c r="L14" s="28"/>
    </row>
    <row r="15" spans="1:12" ht="51" x14ac:dyDescent="0.35">
      <c r="B15" s="34" t="s">
        <v>49</v>
      </c>
      <c r="C15" s="54" t="s">
        <v>77</v>
      </c>
      <c r="D15" s="35" t="s">
        <v>62</v>
      </c>
      <c r="E15" s="42"/>
      <c r="F15" s="43"/>
      <c r="G15" s="36" t="b">
        <f>I15&lt;$G$14</f>
        <v>0</v>
      </c>
      <c r="H15" s="37">
        <v>0.1</v>
      </c>
      <c r="I15" s="45" t="b">
        <f t="shared" ref="I15:I27" si="0" xml:space="preserve"> IF(E15 = "Comply",10,IF(E15 = "Partial Compliance", 5, IF(E15 = "Do Not Comply", 0)))</f>
        <v>0</v>
      </c>
      <c r="J15" s="36">
        <f>H15*10*I15</f>
        <v>0</v>
      </c>
      <c r="K15" s="36"/>
    </row>
    <row r="16" spans="1:12" ht="177.5" customHeight="1" x14ac:dyDescent="0.35">
      <c r="B16" s="35" t="s">
        <v>55</v>
      </c>
      <c r="C16" s="35" t="s">
        <v>56</v>
      </c>
      <c r="D16" s="54" t="s">
        <v>78</v>
      </c>
      <c r="E16" s="42"/>
      <c r="F16" s="43"/>
      <c r="G16" s="36" t="b">
        <f>I16&lt;$G$14</f>
        <v>0</v>
      </c>
      <c r="H16" s="37">
        <v>0.1</v>
      </c>
      <c r="I16" s="45" t="b">
        <f t="shared" si="0"/>
        <v>0</v>
      </c>
      <c r="J16" s="36">
        <f t="shared" ref="J16:J27" si="1">H16*10*I16</f>
        <v>0</v>
      </c>
      <c r="K16" s="36"/>
    </row>
    <row r="17" spans="2:11" ht="145.5" customHeight="1" x14ac:dyDescent="0.35">
      <c r="B17" s="34" t="s">
        <v>33</v>
      </c>
      <c r="C17" s="34" t="s">
        <v>66</v>
      </c>
      <c r="D17" s="35" t="s">
        <v>48</v>
      </c>
      <c r="E17" s="42"/>
      <c r="F17" s="43"/>
      <c r="G17" s="36" t="b">
        <f>I17&lt;$G$14</f>
        <v>0</v>
      </c>
      <c r="H17" s="37">
        <v>0.1</v>
      </c>
      <c r="I17" s="45" t="b">
        <f t="shared" si="0"/>
        <v>0</v>
      </c>
      <c r="J17" s="36">
        <f t="shared" si="1"/>
        <v>0</v>
      </c>
      <c r="K17" s="36"/>
    </row>
    <row r="18" spans="2:11" ht="201.5" x14ac:dyDescent="0.35">
      <c r="B18" s="35" t="s">
        <v>52</v>
      </c>
      <c r="C18" s="55" t="s">
        <v>79</v>
      </c>
      <c r="D18" s="35" t="s">
        <v>72</v>
      </c>
      <c r="E18" s="42"/>
      <c r="F18" s="43"/>
      <c r="G18" s="36" t="b">
        <f t="shared" ref="G18:G28" si="2">I18&lt;$G$14</f>
        <v>0</v>
      </c>
      <c r="H18" s="37">
        <v>0.1</v>
      </c>
      <c r="I18" s="45" t="b">
        <f t="shared" si="0"/>
        <v>0</v>
      </c>
      <c r="J18" s="36">
        <f t="shared" si="1"/>
        <v>0</v>
      </c>
      <c r="K18" s="36"/>
    </row>
    <row r="19" spans="2:11" ht="150" x14ac:dyDescent="0.35">
      <c r="B19" s="35" t="s">
        <v>34</v>
      </c>
      <c r="C19" s="34" t="s">
        <v>59</v>
      </c>
      <c r="D19" s="35" t="s">
        <v>67</v>
      </c>
      <c r="E19" s="42"/>
      <c r="F19" s="43"/>
      <c r="G19" s="36" t="b">
        <f t="shared" si="2"/>
        <v>0</v>
      </c>
      <c r="H19" s="37">
        <v>0.05</v>
      </c>
      <c r="I19" s="45" t="b">
        <f t="shared" si="0"/>
        <v>0</v>
      </c>
      <c r="J19" s="36">
        <f t="shared" si="1"/>
        <v>0</v>
      </c>
      <c r="K19" s="36"/>
    </row>
    <row r="20" spans="2:11" ht="208" customHeight="1" x14ac:dyDescent="0.35">
      <c r="B20" s="53" t="s">
        <v>58</v>
      </c>
      <c r="C20" s="34" t="s">
        <v>60</v>
      </c>
      <c r="D20" s="35" t="s">
        <v>61</v>
      </c>
      <c r="E20" s="42"/>
      <c r="F20" s="43"/>
      <c r="G20" s="36" t="b">
        <f t="shared" si="2"/>
        <v>0</v>
      </c>
      <c r="H20" s="37">
        <v>0.05</v>
      </c>
      <c r="I20" s="45" t="b">
        <f t="shared" si="0"/>
        <v>0</v>
      </c>
      <c r="J20" s="36">
        <f t="shared" si="1"/>
        <v>0</v>
      </c>
      <c r="K20" s="36"/>
    </row>
    <row r="21" spans="2:11" ht="75" x14ac:dyDescent="0.35">
      <c r="B21" s="34" t="s">
        <v>64</v>
      </c>
      <c r="C21" s="51" t="s">
        <v>65</v>
      </c>
      <c r="D21" s="44" t="s">
        <v>73</v>
      </c>
      <c r="E21" s="42"/>
      <c r="F21" s="43"/>
      <c r="G21" s="36" t="b">
        <f t="shared" ref="G21" si="3">I21&lt;$G$14</f>
        <v>0</v>
      </c>
      <c r="H21" s="37">
        <v>0.05</v>
      </c>
      <c r="I21" s="45" t="b">
        <f t="shared" ref="I21" si="4" xml:space="preserve"> IF(E21 = "Comply",10,IF(E21 = "Partial Compliance", 5, IF(E21 = "Do Not Comply", 0)))</f>
        <v>0</v>
      </c>
      <c r="J21" s="36">
        <f t="shared" ref="J21" si="5">H21*10*I21</f>
        <v>0</v>
      </c>
      <c r="K21" s="36"/>
    </row>
    <row r="22" spans="2:11" ht="108" customHeight="1" x14ac:dyDescent="0.35">
      <c r="B22" s="34" t="s">
        <v>51</v>
      </c>
      <c r="C22" s="56" t="s">
        <v>80</v>
      </c>
      <c r="D22" s="44" t="s">
        <v>54</v>
      </c>
      <c r="E22" s="42"/>
      <c r="F22" s="43"/>
      <c r="G22" s="36" t="b">
        <f t="shared" si="2"/>
        <v>0</v>
      </c>
      <c r="H22" s="37">
        <v>0.05</v>
      </c>
      <c r="I22" s="45" t="b">
        <f t="shared" si="0"/>
        <v>0</v>
      </c>
      <c r="J22" s="36">
        <f t="shared" si="1"/>
        <v>0</v>
      </c>
      <c r="K22" s="36"/>
    </row>
    <row r="23" spans="2:11" ht="190.5" customHeight="1" x14ac:dyDescent="0.35">
      <c r="B23" s="52" t="s">
        <v>50</v>
      </c>
      <c r="C23" s="51" t="s">
        <v>75</v>
      </c>
      <c r="D23" s="44" t="s">
        <v>74</v>
      </c>
      <c r="E23" s="42"/>
      <c r="F23" s="43"/>
      <c r="G23" s="36" t="b">
        <f t="shared" si="2"/>
        <v>0</v>
      </c>
      <c r="H23" s="37">
        <v>0.05</v>
      </c>
      <c r="I23" s="45" t="b">
        <f t="shared" si="0"/>
        <v>0</v>
      </c>
      <c r="J23" s="36">
        <f t="shared" si="1"/>
        <v>0</v>
      </c>
      <c r="K23" s="36"/>
    </row>
    <row r="24" spans="2:11" ht="249.5" customHeight="1" x14ac:dyDescent="0.35">
      <c r="B24" s="52" t="s">
        <v>44</v>
      </c>
      <c r="C24" s="34" t="s">
        <v>35</v>
      </c>
      <c r="D24" s="35" t="s">
        <v>63</v>
      </c>
      <c r="E24" s="42"/>
      <c r="F24" s="43"/>
      <c r="G24" s="36" t="b">
        <f t="shared" si="2"/>
        <v>0</v>
      </c>
      <c r="H24" s="37">
        <v>0.1</v>
      </c>
      <c r="I24" s="45" t="b">
        <f t="shared" si="0"/>
        <v>0</v>
      </c>
      <c r="J24" s="36">
        <f t="shared" si="1"/>
        <v>0</v>
      </c>
      <c r="K24" s="36"/>
    </row>
    <row r="25" spans="2:11" ht="125.5" x14ac:dyDescent="0.35">
      <c r="B25" s="53" t="s">
        <v>36</v>
      </c>
      <c r="C25" s="34" t="s">
        <v>53</v>
      </c>
      <c r="D25" s="35" t="s">
        <v>46</v>
      </c>
      <c r="E25" s="42"/>
      <c r="F25" s="43"/>
      <c r="G25" s="36" t="b">
        <f t="shared" si="2"/>
        <v>0</v>
      </c>
      <c r="H25" s="37">
        <v>0.1</v>
      </c>
      <c r="I25" s="45" t="b">
        <f t="shared" si="0"/>
        <v>0</v>
      </c>
      <c r="J25" s="36">
        <f t="shared" si="1"/>
        <v>0</v>
      </c>
      <c r="K25" s="36"/>
    </row>
    <row r="26" spans="2:11" ht="125.5" x14ac:dyDescent="0.35">
      <c r="B26" s="34" t="s">
        <v>37</v>
      </c>
      <c r="C26" s="51" t="s">
        <v>38</v>
      </c>
      <c r="D26" s="50" t="s">
        <v>47</v>
      </c>
      <c r="E26" s="42"/>
      <c r="F26" s="43"/>
      <c r="G26" s="36" t="b">
        <f t="shared" si="2"/>
        <v>0</v>
      </c>
      <c r="H26" s="37">
        <v>0.05</v>
      </c>
      <c r="I26" s="45" t="b">
        <f t="shared" si="0"/>
        <v>0</v>
      </c>
      <c r="J26" s="36">
        <f t="shared" si="1"/>
        <v>0</v>
      </c>
      <c r="K26" s="36"/>
    </row>
    <row r="27" spans="2:11" ht="142" customHeight="1" x14ac:dyDescent="0.35">
      <c r="B27" s="52" t="s">
        <v>39</v>
      </c>
      <c r="C27" s="51" t="s">
        <v>40</v>
      </c>
      <c r="D27" s="50" t="s">
        <v>82</v>
      </c>
      <c r="E27" s="42"/>
      <c r="F27" s="43"/>
      <c r="G27" s="36" t="b">
        <f t="shared" si="2"/>
        <v>0</v>
      </c>
      <c r="H27" s="37">
        <v>0.05</v>
      </c>
      <c r="I27" s="45" t="b">
        <f t="shared" si="0"/>
        <v>0</v>
      </c>
      <c r="J27" s="36">
        <f t="shared" si="1"/>
        <v>0</v>
      </c>
      <c r="K27" s="36"/>
    </row>
    <row r="28" spans="2:11" ht="184.5" customHeight="1" x14ac:dyDescent="0.35">
      <c r="B28" s="52" t="s">
        <v>41</v>
      </c>
      <c r="C28" s="35" t="s">
        <v>42</v>
      </c>
      <c r="D28" s="35" t="s">
        <v>83</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4:F14"/>
    <mergeCell ref="B1:K1"/>
    <mergeCell ref="B4:C4"/>
    <mergeCell ref="D4:K4"/>
    <mergeCell ref="B5:C5"/>
    <mergeCell ref="D5:K5"/>
    <mergeCell ref="B12:K12"/>
    <mergeCell ref="B3:K3"/>
  </mergeCells>
  <dataValidations count="4">
    <dataValidation type="list" allowBlank="1" showErrorMessage="1" sqref="E19:E20" xr:uid="{00000000-0002-0000-0100-000000000000}">
      <formula1>$E$7:$E$8</formula1>
    </dataValidation>
    <dataValidation type="list" allowBlank="1" showErrorMessage="1" sqref="E16:E17 E22:E28" xr:uid="{00000000-0002-0000-0100-000001000000}">
      <formula1>$E$7:$E$9</formula1>
    </dataValidation>
    <dataValidation type="list" allowBlank="1" showErrorMessage="1" sqref="E15 E21" xr:uid="{00000000-0002-0000-0100-000002000000}">
      <formula1>$D$7:$D$8</formula1>
    </dataValidation>
    <dataValidation type="list" allowBlank="1" showErrorMessage="1" sqref="E18" xr:uid="{51916EC4-803F-E04B-9961-ECEF464397C5}">
      <formula1>$D$7:$D$9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8905-38D6-1A4E-9BD3-47486FD96824}">
  <dimension ref="A1:L29"/>
  <sheetViews>
    <sheetView zoomScale="60" zoomScaleNormal="60" workbookViewId="0">
      <selection activeCell="D6" sqref="D6"/>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3" t="s">
        <v>86</v>
      </c>
      <c r="C1" s="74"/>
      <c r="D1" s="74"/>
      <c r="E1" s="74"/>
      <c r="F1" s="74"/>
      <c r="G1" s="74"/>
      <c r="H1" s="74"/>
      <c r="I1" s="74"/>
      <c r="J1" s="74"/>
      <c r="K1" s="75"/>
    </row>
    <row r="3" spans="1:12" ht="18" customHeight="1" x14ac:dyDescent="0.35">
      <c r="B3" s="84" t="s">
        <v>71</v>
      </c>
      <c r="C3" s="85"/>
      <c r="D3" s="85"/>
      <c r="E3" s="85"/>
      <c r="F3" s="85"/>
      <c r="G3" s="85"/>
      <c r="H3" s="85"/>
      <c r="I3" s="85"/>
      <c r="J3" s="85"/>
      <c r="K3" s="85"/>
    </row>
    <row r="4" spans="1:12" ht="14.5" thickBot="1" x14ac:dyDescent="0.4">
      <c r="B4" s="76"/>
      <c r="C4" s="76"/>
      <c r="D4" s="76"/>
      <c r="E4" s="76"/>
      <c r="F4" s="76"/>
      <c r="G4" s="76"/>
      <c r="H4" s="76"/>
      <c r="I4" s="76"/>
      <c r="J4" s="76"/>
      <c r="K4" s="76"/>
    </row>
    <row r="5" spans="1:12" ht="14.5" thickBot="1" x14ac:dyDescent="0.4">
      <c r="B5" s="77" t="s">
        <v>18</v>
      </c>
      <c r="C5" s="78"/>
      <c r="D5" s="79"/>
      <c r="E5" s="80"/>
      <c r="F5" s="80"/>
      <c r="G5" s="80"/>
      <c r="H5" s="80"/>
      <c r="I5" s="80"/>
      <c r="J5" s="80"/>
      <c r="K5" s="81"/>
    </row>
    <row r="6" spans="1:12" ht="18" thickBot="1" x14ac:dyDescent="0.4">
      <c r="A6" s="46"/>
      <c r="B6" s="47"/>
      <c r="C6" s="48"/>
      <c r="D6" s="48"/>
      <c r="E6" s="48"/>
      <c r="F6" s="11"/>
      <c r="G6" s="11"/>
      <c r="H6" s="11"/>
      <c r="I6" s="11"/>
      <c r="J6" s="11"/>
      <c r="K6" s="11"/>
    </row>
    <row r="7" spans="1:12" ht="14.5" thickTop="1" x14ac:dyDescent="0.35">
      <c r="A7" s="46"/>
      <c r="B7" s="12">
        <v>0</v>
      </c>
      <c r="C7" s="12">
        <v>0</v>
      </c>
      <c r="D7" s="12" t="s">
        <v>19</v>
      </c>
      <c r="E7" s="12" t="s">
        <v>19</v>
      </c>
      <c r="F7" s="12"/>
      <c r="H7" s="13" t="s">
        <v>20</v>
      </c>
      <c r="I7" s="14"/>
      <c r="J7" s="14"/>
      <c r="K7" s="15" t="str">
        <f>IF(AND(K8="PASS",K9="PASS"), "PASS","FAIL")</f>
        <v>FAIL</v>
      </c>
    </row>
    <row r="8" spans="1:12" x14ac:dyDescent="0.35">
      <c r="A8" s="46"/>
      <c r="B8" s="12">
        <v>10</v>
      </c>
      <c r="C8" s="12">
        <v>5</v>
      </c>
      <c r="D8" s="12" t="s">
        <v>21</v>
      </c>
      <c r="E8" s="12" t="s">
        <v>22</v>
      </c>
      <c r="F8" s="12" t="s">
        <v>23</v>
      </c>
      <c r="H8" s="16" t="s">
        <v>24</v>
      </c>
      <c r="I8" s="17"/>
      <c r="J8" s="17"/>
      <c r="K8" s="18" t="str">
        <f>IF((OR(G15:G28)),"FAIL","PASS")</f>
        <v>PASS</v>
      </c>
    </row>
    <row r="9" spans="1:12" x14ac:dyDescent="0.35">
      <c r="A9" s="46"/>
      <c r="B9" s="12"/>
      <c r="C9" s="12">
        <v>10</v>
      </c>
      <c r="D9" s="12" t="s">
        <v>22</v>
      </c>
      <c r="E9" s="12" t="s">
        <v>21</v>
      </c>
      <c r="F9" s="12"/>
      <c r="H9" s="19" t="s">
        <v>25</v>
      </c>
      <c r="I9" s="20"/>
      <c r="J9" s="21"/>
      <c r="K9" s="22" t="str">
        <f>IF(J10&gt;=I10,"PASS","FAIL")</f>
        <v>FAIL</v>
      </c>
    </row>
    <row r="10" spans="1:12" ht="14.5" thickBot="1" x14ac:dyDescent="0.4">
      <c r="A10" s="46"/>
      <c r="B10" s="12"/>
      <c r="C10" s="12"/>
      <c r="D10" s="12"/>
      <c r="E10" s="12"/>
      <c r="F10" s="12"/>
      <c r="H10" s="23" t="s">
        <v>26</v>
      </c>
      <c r="I10" s="24">
        <v>0.7</v>
      </c>
      <c r="J10" s="25">
        <f>J14</f>
        <v>0</v>
      </c>
      <c r="K10" s="26" t="s">
        <v>45</v>
      </c>
    </row>
    <row r="11" spans="1:12" ht="14.5" thickTop="1" x14ac:dyDescent="0.35">
      <c r="A11" s="46"/>
      <c r="B11" s="46"/>
      <c r="C11" s="46"/>
      <c r="D11" s="46"/>
      <c r="E11" s="46"/>
    </row>
    <row r="12" spans="1:12" x14ac:dyDescent="0.35">
      <c r="A12" s="38"/>
      <c r="B12" s="82" t="s">
        <v>27</v>
      </c>
      <c r="C12" s="83"/>
      <c r="D12" s="83"/>
      <c r="E12" s="83"/>
      <c r="F12" s="83"/>
      <c r="G12" s="83"/>
      <c r="H12" s="83"/>
      <c r="I12" s="83"/>
      <c r="J12" s="83"/>
      <c r="K12" s="83"/>
    </row>
    <row r="13" spans="1:12" ht="42" x14ac:dyDescent="0.35">
      <c r="A13" s="38"/>
      <c r="B13" s="39" t="s">
        <v>8</v>
      </c>
      <c r="C13" s="39" t="s">
        <v>9</v>
      </c>
      <c r="D13" s="39" t="s">
        <v>10</v>
      </c>
      <c r="E13" s="39" t="s">
        <v>11</v>
      </c>
      <c r="F13" s="40" t="s">
        <v>28</v>
      </c>
      <c r="G13" s="41" t="s">
        <v>29</v>
      </c>
      <c r="H13" s="41" t="s">
        <v>30</v>
      </c>
      <c r="I13" s="41" t="s">
        <v>12</v>
      </c>
      <c r="J13" s="41" t="s">
        <v>31</v>
      </c>
      <c r="K13" s="41"/>
      <c r="L13" s="27"/>
    </row>
    <row r="14" spans="1:12" x14ac:dyDescent="0.35">
      <c r="A14" s="28"/>
      <c r="B14" s="71" t="s">
        <v>32</v>
      </c>
      <c r="C14" s="72"/>
      <c r="D14" s="72"/>
      <c r="E14" s="72"/>
      <c r="F14" s="72"/>
      <c r="G14" s="29">
        <v>5</v>
      </c>
      <c r="H14" s="30">
        <f>SUM(H15:H28)</f>
        <v>1.0000000000000002</v>
      </c>
      <c r="I14" s="31"/>
      <c r="J14" s="32">
        <f>SUMPRODUCT(I15:I28,H15:H28)/10</f>
        <v>0</v>
      </c>
      <c r="K14" s="33"/>
      <c r="L14" s="28"/>
    </row>
    <row r="15" spans="1:12" ht="51" x14ac:dyDescent="0.35">
      <c r="B15" s="34" t="s">
        <v>49</v>
      </c>
      <c r="C15" s="54" t="s">
        <v>77</v>
      </c>
      <c r="D15" s="35" t="s">
        <v>62</v>
      </c>
      <c r="E15" s="42"/>
      <c r="F15" s="43"/>
      <c r="G15" s="36" t="b">
        <f>I15&lt;$G$14</f>
        <v>0</v>
      </c>
      <c r="H15" s="37">
        <v>0.1</v>
      </c>
      <c r="I15" s="45" t="b">
        <f t="shared" ref="I15:I27" si="0" xml:space="preserve"> IF(E15 = "Comply",10,IF(E15 = "Partial Compliance", 5, IF(E15 = "Do Not Comply", 0)))</f>
        <v>0</v>
      </c>
      <c r="J15" s="36">
        <f>H15*10*I15</f>
        <v>0</v>
      </c>
      <c r="K15" s="36"/>
    </row>
    <row r="16" spans="1:12" ht="150" x14ac:dyDescent="0.35">
      <c r="B16" s="35" t="s">
        <v>55</v>
      </c>
      <c r="C16" s="35" t="s">
        <v>56</v>
      </c>
      <c r="D16" s="54" t="s">
        <v>78</v>
      </c>
      <c r="E16" s="42"/>
      <c r="F16" s="43"/>
      <c r="G16" s="36" t="b">
        <f>I16&lt;$G$14</f>
        <v>0</v>
      </c>
      <c r="H16" s="37">
        <v>0.1</v>
      </c>
      <c r="I16" s="45" t="b">
        <f t="shared" si="0"/>
        <v>0</v>
      </c>
      <c r="J16" s="36">
        <f t="shared" ref="J16:J27" si="1">H16*10*I16</f>
        <v>0</v>
      </c>
      <c r="K16" s="36"/>
    </row>
    <row r="17" spans="2:11" ht="125.5" x14ac:dyDescent="0.35">
      <c r="B17" s="34" t="s">
        <v>33</v>
      </c>
      <c r="C17" s="34" t="s">
        <v>66</v>
      </c>
      <c r="D17" s="35" t="s">
        <v>48</v>
      </c>
      <c r="E17" s="42"/>
      <c r="F17" s="43"/>
      <c r="G17" s="36" t="b">
        <f>I17&lt;$G$14</f>
        <v>0</v>
      </c>
      <c r="H17" s="37">
        <v>0.1</v>
      </c>
      <c r="I17" s="45" t="b">
        <f t="shared" si="0"/>
        <v>0</v>
      </c>
      <c r="J17" s="36">
        <f t="shared" si="1"/>
        <v>0</v>
      </c>
      <c r="K17" s="36"/>
    </row>
    <row r="18" spans="2:11" ht="201.5" x14ac:dyDescent="0.35">
      <c r="B18" s="35" t="s">
        <v>52</v>
      </c>
      <c r="C18" s="55" t="s">
        <v>79</v>
      </c>
      <c r="D18" s="35" t="s">
        <v>72</v>
      </c>
      <c r="E18" s="42"/>
      <c r="F18" s="43"/>
      <c r="G18" s="36" t="b">
        <f t="shared" ref="G18:G28" si="2">I18&lt;$G$14</f>
        <v>0</v>
      </c>
      <c r="H18" s="37">
        <v>0.1</v>
      </c>
      <c r="I18" s="45" t="b">
        <f t="shared" si="0"/>
        <v>0</v>
      </c>
      <c r="J18" s="36">
        <f t="shared" si="1"/>
        <v>0</v>
      </c>
      <c r="K18" s="36"/>
    </row>
    <row r="19" spans="2:11" ht="150" x14ac:dyDescent="0.35">
      <c r="B19" s="35" t="s">
        <v>34</v>
      </c>
      <c r="C19" s="34" t="s">
        <v>59</v>
      </c>
      <c r="D19" s="35" t="s">
        <v>67</v>
      </c>
      <c r="E19" s="42"/>
      <c r="F19" s="43"/>
      <c r="G19" s="36" t="b">
        <f t="shared" si="2"/>
        <v>0</v>
      </c>
      <c r="H19" s="37">
        <v>0.05</v>
      </c>
      <c r="I19" s="45" t="b">
        <f t="shared" si="0"/>
        <v>0</v>
      </c>
      <c r="J19" s="36">
        <f t="shared" si="1"/>
        <v>0</v>
      </c>
      <c r="K19" s="36"/>
    </row>
    <row r="20" spans="2:11" ht="200" x14ac:dyDescent="0.35">
      <c r="B20" s="53" t="s">
        <v>58</v>
      </c>
      <c r="C20" s="34" t="s">
        <v>60</v>
      </c>
      <c r="D20" s="35" t="s">
        <v>61</v>
      </c>
      <c r="E20" s="42"/>
      <c r="F20" s="43"/>
      <c r="G20" s="36" t="b">
        <f t="shared" si="2"/>
        <v>0</v>
      </c>
      <c r="H20" s="37">
        <v>0.05</v>
      </c>
      <c r="I20" s="45" t="b">
        <f t="shared" si="0"/>
        <v>0</v>
      </c>
      <c r="J20" s="36">
        <f t="shared" si="1"/>
        <v>0</v>
      </c>
      <c r="K20" s="36"/>
    </row>
    <row r="21" spans="2:11" ht="75" x14ac:dyDescent="0.35">
      <c r="B21" s="34" t="s">
        <v>64</v>
      </c>
      <c r="C21" s="51" t="s">
        <v>65</v>
      </c>
      <c r="D21" s="44" t="s">
        <v>73</v>
      </c>
      <c r="E21" s="42"/>
      <c r="F21" s="43"/>
      <c r="G21" s="36" t="b">
        <f t="shared" si="2"/>
        <v>0</v>
      </c>
      <c r="H21" s="37">
        <v>0.05</v>
      </c>
      <c r="I21" s="45" t="b">
        <f t="shared" si="0"/>
        <v>0</v>
      </c>
      <c r="J21" s="36">
        <f t="shared" si="1"/>
        <v>0</v>
      </c>
      <c r="K21" s="36"/>
    </row>
    <row r="22" spans="2:11" ht="88" x14ac:dyDescent="0.35">
      <c r="B22" s="34" t="s">
        <v>51</v>
      </c>
      <c r="C22" s="56" t="s">
        <v>80</v>
      </c>
      <c r="D22" s="44" t="s">
        <v>54</v>
      </c>
      <c r="E22" s="42"/>
      <c r="F22" s="43"/>
      <c r="G22" s="36" t="b">
        <f t="shared" si="2"/>
        <v>0</v>
      </c>
      <c r="H22" s="37">
        <v>0.05</v>
      </c>
      <c r="I22" s="45" t="b">
        <f t="shared" si="0"/>
        <v>0</v>
      </c>
      <c r="J22" s="36">
        <f t="shared" si="1"/>
        <v>0</v>
      </c>
      <c r="K22" s="36"/>
    </row>
    <row r="23" spans="2:11" ht="175.5" x14ac:dyDescent="0.35">
      <c r="B23" s="52" t="s">
        <v>50</v>
      </c>
      <c r="C23" s="51" t="s">
        <v>75</v>
      </c>
      <c r="D23" s="44" t="s">
        <v>74</v>
      </c>
      <c r="E23" s="42"/>
      <c r="F23" s="43"/>
      <c r="G23" s="36" t="b">
        <f t="shared" si="2"/>
        <v>0</v>
      </c>
      <c r="H23" s="37">
        <v>0.05</v>
      </c>
      <c r="I23" s="45" t="b">
        <f t="shared" si="0"/>
        <v>0</v>
      </c>
      <c r="J23" s="36">
        <f t="shared" si="1"/>
        <v>0</v>
      </c>
      <c r="K23" s="36"/>
    </row>
    <row r="24" spans="2:11" ht="251.5" customHeight="1" x14ac:dyDescent="0.35">
      <c r="B24" s="52" t="s">
        <v>44</v>
      </c>
      <c r="C24" s="34" t="s">
        <v>35</v>
      </c>
      <c r="D24" s="35" t="s">
        <v>81</v>
      </c>
      <c r="E24" s="42"/>
      <c r="F24" s="43"/>
      <c r="G24" s="36" t="b">
        <f t="shared" si="2"/>
        <v>0</v>
      </c>
      <c r="H24" s="37">
        <v>0.1</v>
      </c>
      <c r="I24" s="45" t="b">
        <f t="shared" si="0"/>
        <v>0</v>
      </c>
      <c r="J24" s="36">
        <f t="shared" si="1"/>
        <v>0</v>
      </c>
      <c r="K24" s="36"/>
    </row>
    <row r="25" spans="2:11" ht="125.5" x14ac:dyDescent="0.35">
      <c r="B25" s="53" t="s">
        <v>36</v>
      </c>
      <c r="C25" s="34" t="s">
        <v>53</v>
      </c>
      <c r="D25" s="35" t="s">
        <v>46</v>
      </c>
      <c r="E25" s="42"/>
      <c r="F25" s="43"/>
      <c r="G25" s="36" t="b">
        <f t="shared" si="2"/>
        <v>0</v>
      </c>
      <c r="H25" s="37">
        <v>0.1</v>
      </c>
      <c r="I25" s="45" t="b">
        <f t="shared" si="0"/>
        <v>0</v>
      </c>
      <c r="J25" s="36">
        <f t="shared" si="1"/>
        <v>0</v>
      </c>
      <c r="K25" s="36"/>
    </row>
    <row r="26" spans="2:11" ht="125.5" x14ac:dyDescent="0.35">
      <c r="B26" s="34" t="s">
        <v>37</v>
      </c>
      <c r="C26" s="51" t="s">
        <v>38</v>
      </c>
      <c r="D26" s="50" t="s">
        <v>47</v>
      </c>
      <c r="E26" s="42"/>
      <c r="F26" s="43"/>
      <c r="G26" s="36" t="b">
        <f t="shared" si="2"/>
        <v>0</v>
      </c>
      <c r="H26" s="37">
        <v>0.05</v>
      </c>
      <c r="I26" s="45" t="b">
        <f t="shared" si="0"/>
        <v>0</v>
      </c>
      <c r="J26" s="36">
        <f t="shared" si="1"/>
        <v>0</v>
      </c>
      <c r="K26" s="36"/>
    </row>
    <row r="27" spans="2:11" ht="125.5" x14ac:dyDescent="0.35">
      <c r="B27" s="52" t="s">
        <v>39</v>
      </c>
      <c r="C27" s="51" t="s">
        <v>40</v>
      </c>
      <c r="D27" s="50" t="s">
        <v>82</v>
      </c>
      <c r="E27" s="42"/>
      <c r="F27" s="43"/>
      <c r="G27" s="36" t="b">
        <f t="shared" si="2"/>
        <v>0</v>
      </c>
      <c r="H27" s="37">
        <v>0.05</v>
      </c>
      <c r="I27" s="45" t="b">
        <f t="shared" si="0"/>
        <v>0</v>
      </c>
      <c r="J27" s="36">
        <f t="shared" si="1"/>
        <v>0</v>
      </c>
      <c r="K27" s="36"/>
    </row>
    <row r="28" spans="2:11" ht="163" x14ac:dyDescent="0.35">
      <c r="B28" s="52" t="s">
        <v>41</v>
      </c>
      <c r="C28" s="35" t="s">
        <v>42</v>
      </c>
      <c r="D28" s="35" t="s">
        <v>83</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2:K12"/>
    <mergeCell ref="B14:F14"/>
    <mergeCell ref="B1:K1"/>
    <mergeCell ref="B3:K3"/>
    <mergeCell ref="B4:C4"/>
    <mergeCell ref="D4:K4"/>
    <mergeCell ref="B5:C5"/>
    <mergeCell ref="D5:K5"/>
  </mergeCells>
  <dataValidations count="4">
    <dataValidation type="list" allowBlank="1" showErrorMessage="1" sqref="E15 E21" xr:uid="{B94D0AA9-8990-4541-BB5D-6D6DB75F754F}">
      <formula1>$D$7:$D$8</formula1>
    </dataValidation>
    <dataValidation type="list" allowBlank="1" showErrorMessage="1" sqref="E16:E17 E22:E28" xr:uid="{D1E9C30D-72F7-804F-897D-2EAD9298C3E6}">
      <formula1>$E$7:$E$9</formula1>
    </dataValidation>
    <dataValidation type="list" allowBlank="1" showErrorMessage="1" sqref="E19:E20" xr:uid="{E06825CE-D7E7-2046-BE3F-54FA10B9EF07}">
      <formula1>$E$7:$E$8</formula1>
    </dataValidation>
    <dataValidation type="list" allowBlank="1" showErrorMessage="1" sqref="E18" xr:uid="{E6A91104-B46F-FF4F-B4A3-B490EEE2407F}">
      <formula1>$D$7:$D$9</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6106-C553-B64E-9764-3410F6FC7622}">
  <dimension ref="A1:L29"/>
  <sheetViews>
    <sheetView zoomScale="60" zoomScaleNormal="60" workbookViewId="0">
      <selection activeCell="B12" sqref="B12:K12"/>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3" t="s">
        <v>86</v>
      </c>
      <c r="C1" s="74"/>
      <c r="D1" s="74"/>
      <c r="E1" s="74"/>
      <c r="F1" s="74"/>
      <c r="G1" s="74"/>
      <c r="H1" s="74"/>
      <c r="I1" s="74"/>
      <c r="J1" s="74"/>
      <c r="K1" s="75"/>
    </row>
    <row r="3" spans="1:12" ht="18" customHeight="1" x14ac:dyDescent="0.35">
      <c r="B3" s="84" t="s">
        <v>70</v>
      </c>
      <c r="C3" s="85"/>
      <c r="D3" s="85"/>
      <c r="E3" s="85"/>
      <c r="F3" s="85"/>
      <c r="G3" s="85"/>
      <c r="H3" s="85"/>
      <c r="I3" s="85"/>
      <c r="J3" s="85"/>
      <c r="K3" s="85"/>
    </row>
    <row r="4" spans="1:12" ht="14.5" thickBot="1" x14ac:dyDescent="0.4">
      <c r="B4" s="76"/>
      <c r="C4" s="76"/>
      <c r="D4" s="76"/>
      <c r="E4" s="76"/>
      <c r="F4" s="76"/>
      <c r="G4" s="76"/>
      <c r="H4" s="76"/>
      <c r="I4" s="76"/>
      <c r="J4" s="76"/>
      <c r="K4" s="76"/>
    </row>
    <row r="5" spans="1:12" ht="14.5" thickBot="1" x14ac:dyDescent="0.4">
      <c r="B5" s="77" t="s">
        <v>18</v>
      </c>
      <c r="C5" s="78"/>
      <c r="D5" s="79"/>
      <c r="E5" s="80"/>
      <c r="F5" s="80"/>
      <c r="G5" s="80"/>
      <c r="H5" s="80"/>
      <c r="I5" s="80"/>
      <c r="J5" s="80"/>
      <c r="K5" s="81"/>
    </row>
    <row r="6" spans="1:12" ht="18" thickBot="1" x14ac:dyDescent="0.4">
      <c r="A6" s="46"/>
      <c r="B6" s="47"/>
      <c r="C6" s="48"/>
      <c r="D6" s="48"/>
      <c r="E6" s="48"/>
      <c r="F6" s="11"/>
      <c r="G6" s="11"/>
      <c r="H6" s="11"/>
      <c r="I6" s="11"/>
      <c r="J6" s="11"/>
      <c r="K6" s="11"/>
    </row>
    <row r="7" spans="1:12" ht="14.5" thickTop="1" x14ac:dyDescent="0.35">
      <c r="A7" s="46"/>
      <c r="B7" s="12">
        <v>0</v>
      </c>
      <c r="C7" s="12">
        <v>0</v>
      </c>
      <c r="D7" s="12" t="s">
        <v>19</v>
      </c>
      <c r="E7" s="12" t="s">
        <v>19</v>
      </c>
      <c r="F7" s="12"/>
      <c r="H7" s="13" t="s">
        <v>20</v>
      </c>
      <c r="I7" s="14"/>
      <c r="J7" s="14"/>
      <c r="K7" s="15" t="str">
        <f>IF(AND(K8="PASS",K9="PASS"), "PASS","FAIL")</f>
        <v>FAIL</v>
      </c>
    </row>
    <row r="8" spans="1:12" x14ac:dyDescent="0.35">
      <c r="A8" s="46"/>
      <c r="B8" s="12">
        <v>10</v>
      </c>
      <c r="C8" s="12">
        <v>5</v>
      </c>
      <c r="D8" s="12" t="s">
        <v>21</v>
      </c>
      <c r="E8" s="12" t="s">
        <v>22</v>
      </c>
      <c r="F8" s="12" t="s">
        <v>23</v>
      </c>
      <c r="H8" s="16" t="s">
        <v>24</v>
      </c>
      <c r="I8" s="17"/>
      <c r="J8" s="17"/>
      <c r="K8" s="18" t="str">
        <f>IF((OR(G15:G28)),"FAIL","PASS")</f>
        <v>PASS</v>
      </c>
    </row>
    <row r="9" spans="1:12" x14ac:dyDescent="0.35">
      <c r="A9" s="46"/>
      <c r="B9" s="12"/>
      <c r="C9" s="12">
        <v>10</v>
      </c>
      <c r="D9" s="12"/>
      <c r="E9" s="12" t="s">
        <v>21</v>
      </c>
      <c r="F9" s="12"/>
      <c r="H9" s="19" t="s">
        <v>25</v>
      </c>
      <c r="I9" s="20"/>
      <c r="J9" s="21"/>
      <c r="K9" s="22" t="str">
        <f>IF(J10&gt;=I10,"PASS","FAIL")</f>
        <v>FAIL</v>
      </c>
    </row>
    <row r="10" spans="1:12" ht="14.5" thickBot="1" x14ac:dyDescent="0.4">
      <c r="A10" s="46"/>
      <c r="B10" s="12"/>
      <c r="C10" s="12"/>
      <c r="D10" s="12"/>
      <c r="E10" s="12"/>
      <c r="F10" s="12"/>
      <c r="H10" s="23" t="s">
        <v>26</v>
      </c>
      <c r="I10" s="24">
        <v>0.7</v>
      </c>
      <c r="J10" s="25">
        <f>J14</f>
        <v>0</v>
      </c>
      <c r="K10" s="26" t="s">
        <v>45</v>
      </c>
    </row>
    <row r="11" spans="1:12" ht="14.5" thickTop="1" x14ac:dyDescent="0.35">
      <c r="A11" s="46"/>
      <c r="B11" s="46"/>
      <c r="C11" s="46"/>
      <c r="D11" s="46"/>
      <c r="E11" s="46"/>
    </row>
    <row r="12" spans="1:12" x14ac:dyDescent="0.35">
      <c r="A12" s="38"/>
      <c r="B12" s="82" t="s">
        <v>27</v>
      </c>
      <c r="C12" s="83"/>
      <c r="D12" s="83"/>
      <c r="E12" s="83"/>
      <c r="F12" s="83"/>
      <c r="G12" s="83"/>
      <c r="H12" s="83"/>
      <c r="I12" s="83"/>
      <c r="J12" s="83"/>
      <c r="K12" s="83"/>
    </row>
    <row r="13" spans="1:12" ht="42" x14ac:dyDescent="0.35">
      <c r="A13" s="38"/>
      <c r="B13" s="39" t="s">
        <v>8</v>
      </c>
      <c r="C13" s="39" t="s">
        <v>9</v>
      </c>
      <c r="D13" s="39" t="s">
        <v>10</v>
      </c>
      <c r="E13" s="39" t="s">
        <v>11</v>
      </c>
      <c r="F13" s="40" t="s">
        <v>28</v>
      </c>
      <c r="G13" s="41" t="s">
        <v>29</v>
      </c>
      <c r="H13" s="41" t="s">
        <v>30</v>
      </c>
      <c r="I13" s="41" t="s">
        <v>12</v>
      </c>
      <c r="J13" s="41" t="s">
        <v>31</v>
      </c>
      <c r="K13" s="41"/>
      <c r="L13" s="27"/>
    </row>
    <row r="14" spans="1:12" x14ac:dyDescent="0.35">
      <c r="A14" s="28"/>
      <c r="B14" s="71" t="s">
        <v>32</v>
      </c>
      <c r="C14" s="72"/>
      <c r="D14" s="72"/>
      <c r="E14" s="72"/>
      <c r="F14" s="72"/>
      <c r="G14" s="29">
        <v>5</v>
      </c>
      <c r="H14" s="30">
        <f>SUM(H15:H28)</f>
        <v>1.0000000000000002</v>
      </c>
      <c r="I14" s="31"/>
      <c r="J14" s="32">
        <f>SUMPRODUCT(I15:I28,H15:H28)/10</f>
        <v>0</v>
      </c>
      <c r="K14" s="33"/>
      <c r="L14" s="28"/>
    </row>
    <row r="15" spans="1:12" ht="51" x14ac:dyDescent="0.35">
      <c r="B15" s="34" t="s">
        <v>49</v>
      </c>
      <c r="C15" s="54" t="s">
        <v>77</v>
      </c>
      <c r="D15" s="35" t="s">
        <v>62</v>
      </c>
      <c r="E15" s="42"/>
      <c r="F15" s="43"/>
      <c r="G15" s="36" t="b">
        <f>I15&lt;$G$14</f>
        <v>0</v>
      </c>
      <c r="H15" s="37">
        <v>0.1</v>
      </c>
      <c r="I15" s="45" t="b">
        <f t="shared" ref="I15:I27" si="0" xml:space="preserve"> IF(E15 = "Comply",10,IF(E15 = "Partial Compliance", 5, IF(E15 = "Do Not Comply", 0)))</f>
        <v>0</v>
      </c>
      <c r="J15" s="36">
        <f>H15*10*I15</f>
        <v>0</v>
      </c>
      <c r="K15" s="36"/>
    </row>
    <row r="16" spans="1:12" ht="150" x14ac:dyDescent="0.35">
      <c r="B16" s="35" t="s">
        <v>55</v>
      </c>
      <c r="C16" s="35" t="s">
        <v>56</v>
      </c>
      <c r="D16" s="54" t="s">
        <v>78</v>
      </c>
      <c r="E16" s="42"/>
      <c r="F16" s="43"/>
      <c r="G16" s="36" t="b">
        <f>I16&lt;$G$14</f>
        <v>0</v>
      </c>
      <c r="H16" s="37">
        <v>0.1</v>
      </c>
      <c r="I16" s="45" t="b">
        <f t="shared" si="0"/>
        <v>0</v>
      </c>
      <c r="J16" s="36">
        <f t="shared" ref="J16:J27" si="1">H16*10*I16</f>
        <v>0</v>
      </c>
      <c r="K16" s="36"/>
    </row>
    <row r="17" spans="2:11" ht="125.5" x14ac:dyDescent="0.35">
      <c r="B17" s="34" t="s">
        <v>33</v>
      </c>
      <c r="C17" s="34" t="s">
        <v>66</v>
      </c>
      <c r="D17" s="35" t="s">
        <v>48</v>
      </c>
      <c r="E17" s="42"/>
      <c r="F17" s="43"/>
      <c r="G17" s="36" t="b">
        <f>I17&lt;$G$14</f>
        <v>0</v>
      </c>
      <c r="H17" s="37">
        <v>0.1</v>
      </c>
      <c r="I17" s="45" t="b">
        <f t="shared" si="0"/>
        <v>0</v>
      </c>
      <c r="J17" s="36">
        <f t="shared" si="1"/>
        <v>0</v>
      </c>
      <c r="K17" s="36"/>
    </row>
    <row r="18" spans="2:11" ht="101.5" x14ac:dyDescent="0.35">
      <c r="B18" s="35" t="s">
        <v>52</v>
      </c>
      <c r="C18" s="44" t="s">
        <v>57</v>
      </c>
      <c r="D18" s="49" t="s">
        <v>76</v>
      </c>
      <c r="E18" s="42"/>
      <c r="F18" s="43"/>
      <c r="G18" s="36" t="b">
        <f t="shared" ref="G18:G28" si="2">I18&lt;$G$14</f>
        <v>0</v>
      </c>
      <c r="H18" s="37">
        <v>0.1</v>
      </c>
      <c r="I18" s="45" t="b">
        <f t="shared" si="0"/>
        <v>0</v>
      </c>
      <c r="J18" s="36">
        <f t="shared" si="1"/>
        <v>0</v>
      </c>
      <c r="K18" s="36"/>
    </row>
    <row r="19" spans="2:11" ht="150" x14ac:dyDescent="0.35">
      <c r="B19" s="35" t="s">
        <v>34</v>
      </c>
      <c r="C19" s="34" t="s">
        <v>59</v>
      </c>
      <c r="D19" s="35" t="s">
        <v>67</v>
      </c>
      <c r="E19" s="42"/>
      <c r="F19" s="43"/>
      <c r="G19" s="36" t="b">
        <f t="shared" si="2"/>
        <v>0</v>
      </c>
      <c r="H19" s="37">
        <v>0.05</v>
      </c>
      <c r="I19" s="45" t="b">
        <f t="shared" si="0"/>
        <v>0</v>
      </c>
      <c r="J19" s="36">
        <f t="shared" si="1"/>
        <v>0</v>
      </c>
      <c r="K19" s="36"/>
    </row>
    <row r="20" spans="2:11" ht="200" x14ac:dyDescent="0.35">
      <c r="B20" s="53" t="s">
        <v>58</v>
      </c>
      <c r="C20" s="34" t="s">
        <v>60</v>
      </c>
      <c r="D20" s="35" t="s">
        <v>61</v>
      </c>
      <c r="E20" s="42"/>
      <c r="F20" s="43"/>
      <c r="G20" s="36" t="b">
        <f t="shared" si="2"/>
        <v>0</v>
      </c>
      <c r="H20" s="37">
        <v>0.05</v>
      </c>
      <c r="I20" s="45" t="b">
        <f t="shared" si="0"/>
        <v>0</v>
      </c>
      <c r="J20" s="36">
        <f t="shared" si="1"/>
        <v>0</v>
      </c>
      <c r="K20" s="36"/>
    </row>
    <row r="21" spans="2:11" ht="75" x14ac:dyDescent="0.35">
      <c r="B21" s="34" t="s">
        <v>64</v>
      </c>
      <c r="C21" s="51" t="s">
        <v>65</v>
      </c>
      <c r="D21" s="44" t="s">
        <v>73</v>
      </c>
      <c r="E21" s="42"/>
      <c r="F21" s="43"/>
      <c r="G21" s="36" t="b">
        <f t="shared" si="2"/>
        <v>0</v>
      </c>
      <c r="H21" s="37">
        <v>0.05</v>
      </c>
      <c r="I21" s="45" t="b">
        <f t="shared" si="0"/>
        <v>0</v>
      </c>
      <c r="J21" s="36">
        <f t="shared" si="1"/>
        <v>0</v>
      </c>
      <c r="K21" s="36"/>
    </row>
    <row r="22" spans="2:11" ht="88" x14ac:dyDescent="0.35">
      <c r="B22" s="34" t="s">
        <v>51</v>
      </c>
      <c r="C22" s="56" t="s">
        <v>80</v>
      </c>
      <c r="D22" s="44" t="s">
        <v>54</v>
      </c>
      <c r="E22" s="42"/>
      <c r="F22" s="43"/>
      <c r="G22" s="36" t="b">
        <f t="shared" si="2"/>
        <v>0</v>
      </c>
      <c r="H22" s="37">
        <v>0.05</v>
      </c>
      <c r="I22" s="45" t="b">
        <f t="shared" si="0"/>
        <v>0</v>
      </c>
      <c r="J22" s="36">
        <f t="shared" si="1"/>
        <v>0</v>
      </c>
      <c r="K22" s="36"/>
    </row>
    <row r="23" spans="2:11" ht="175.5" x14ac:dyDescent="0.35">
      <c r="B23" s="52" t="s">
        <v>50</v>
      </c>
      <c r="C23" s="51" t="s">
        <v>75</v>
      </c>
      <c r="D23" s="44" t="s">
        <v>74</v>
      </c>
      <c r="E23" s="42"/>
      <c r="F23" s="43"/>
      <c r="G23" s="36" t="b">
        <f t="shared" si="2"/>
        <v>0</v>
      </c>
      <c r="H23" s="37">
        <v>0.05</v>
      </c>
      <c r="I23" s="45" t="b">
        <f t="shared" si="0"/>
        <v>0</v>
      </c>
      <c r="J23" s="36">
        <f t="shared" si="1"/>
        <v>0</v>
      </c>
      <c r="K23" s="36"/>
    </row>
    <row r="24" spans="2:11" ht="238" x14ac:dyDescent="0.35">
      <c r="B24" s="52" t="s">
        <v>44</v>
      </c>
      <c r="C24" s="34" t="s">
        <v>35</v>
      </c>
      <c r="D24" s="35" t="s">
        <v>81</v>
      </c>
      <c r="E24" s="42"/>
      <c r="F24" s="43"/>
      <c r="G24" s="36" t="b">
        <f t="shared" si="2"/>
        <v>0</v>
      </c>
      <c r="H24" s="37">
        <v>0.1</v>
      </c>
      <c r="I24" s="45" t="b">
        <f t="shared" si="0"/>
        <v>0</v>
      </c>
      <c r="J24" s="36">
        <f t="shared" si="1"/>
        <v>0</v>
      </c>
      <c r="K24" s="36"/>
    </row>
    <row r="25" spans="2:11" ht="125.5" x14ac:dyDescent="0.35">
      <c r="B25" s="53" t="s">
        <v>36</v>
      </c>
      <c r="C25" s="34" t="s">
        <v>53</v>
      </c>
      <c r="D25" s="35" t="s">
        <v>46</v>
      </c>
      <c r="E25" s="42"/>
      <c r="F25" s="43"/>
      <c r="G25" s="36" t="b">
        <f t="shared" si="2"/>
        <v>0</v>
      </c>
      <c r="H25" s="37">
        <v>0.1</v>
      </c>
      <c r="I25" s="45" t="b">
        <f t="shared" si="0"/>
        <v>0</v>
      </c>
      <c r="J25" s="36">
        <f t="shared" si="1"/>
        <v>0</v>
      </c>
      <c r="K25" s="36"/>
    </row>
    <row r="26" spans="2:11" ht="125.5" x14ac:dyDescent="0.35">
      <c r="B26" s="34" t="s">
        <v>37</v>
      </c>
      <c r="C26" s="51" t="s">
        <v>38</v>
      </c>
      <c r="D26" s="50" t="s">
        <v>47</v>
      </c>
      <c r="E26" s="42"/>
      <c r="F26" s="43"/>
      <c r="G26" s="36" t="b">
        <f t="shared" si="2"/>
        <v>0</v>
      </c>
      <c r="H26" s="37">
        <v>0.05</v>
      </c>
      <c r="I26" s="45" t="b">
        <f t="shared" si="0"/>
        <v>0</v>
      </c>
      <c r="J26" s="36">
        <f t="shared" si="1"/>
        <v>0</v>
      </c>
      <c r="K26" s="36"/>
    </row>
    <row r="27" spans="2:11" ht="125.5" x14ac:dyDescent="0.35">
      <c r="B27" s="52" t="s">
        <v>39</v>
      </c>
      <c r="C27" s="51" t="s">
        <v>40</v>
      </c>
      <c r="D27" s="50" t="s">
        <v>82</v>
      </c>
      <c r="E27" s="42"/>
      <c r="F27" s="43"/>
      <c r="G27" s="36" t="b">
        <f t="shared" si="2"/>
        <v>0</v>
      </c>
      <c r="H27" s="37">
        <v>0.05</v>
      </c>
      <c r="I27" s="45" t="b">
        <f t="shared" si="0"/>
        <v>0</v>
      </c>
      <c r="J27" s="36">
        <f t="shared" si="1"/>
        <v>0</v>
      </c>
      <c r="K27" s="36"/>
    </row>
    <row r="28" spans="2:11" ht="163" x14ac:dyDescent="0.35">
      <c r="B28" s="52" t="s">
        <v>41</v>
      </c>
      <c r="C28" s="35" t="s">
        <v>42</v>
      </c>
      <c r="D28" s="35" t="s">
        <v>83</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E20" xr:uid="{5D83AF4B-87D9-174B-92CC-51B495AD40E2}">
      <formula1>$E$7:$E$8</formula1>
    </dataValidation>
    <dataValidation type="list" allowBlank="1" showErrorMessage="1" sqref="E16:E17 E22:E28" xr:uid="{960F3B58-1BD0-3D4C-9099-045B10BD8359}">
      <formula1>$E$7:$E$9</formula1>
    </dataValidation>
    <dataValidation type="list" allowBlank="1" showErrorMessage="1" sqref="E15 E18 E21" xr:uid="{A016BF91-0BCC-4341-8D58-A021375C6391}">
      <formula1>$D$7:$D$8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79F1-8E26-6B44-924B-1F470E540262}">
  <dimension ref="A1:L29"/>
  <sheetViews>
    <sheetView tabSelected="1" zoomScale="70" zoomScaleNormal="70" workbookViewId="0">
      <selection activeCell="C8" sqref="C8"/>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3" t="s">
        <v>86</v>
      </c>
      <c r="C1" s="74"/>
      <c r="D1" s="74"/>
      <c r="E1" s="74"/>
      <c r="F1" s="74"/>
      <c r="G1" s="74"/>
      <c r="H1" s="74"/>
      <c r="I1" s="74"/>
      <c r="J1" s="74"/>
      <c r="K1" s="75"/>
    </row>
    <row r="3" spans="1:12" ht="18" customHeight="1" x14ac:dyDescent="0.35">
      <c r="B3" s="84" t="s">
        <v>69</v>
      </c>
      <c r="C3" s="85"/>
      <c r="D3" s="85"/>
      <c r="E3" s="85"/>
      <c r="F3" s="85"/>
      <c r="G3" s="85"/>
      <c r="H3" s="85"/>
      <c r="I3" s="85"/>
      <c r="J3" s="85"/>
      <c r="K3" s="85"/>
    </row>
    <row r="4" spans="1:12" ht="14.5" thickBot="1" x14ac:dyDescent="0.4">
      <c r="B4" s="76"/>
      <c r="C4" s="76"/>
      <c r="D4" s="76"/>
      <c r="E4" s="76"/>
      <c r="F4" s="76"/>
      <c r="G4" s="76"/>
      <c r="H4" s="76"/>
      <c r="I4" s="76"/>
      <c r="J4" s="76"/>
      <c r="K4" s="76"/>
    </row>
    <row r="5" spans="1:12" ht="14.5" thickBot="1" x14ac:dyDescent="0.4">
      <c r="B5" s="77" t="s">
        <v>18</v>
      </c>
      <c r="C5" s="78"/>
      <c r="D5" s="79"/>
      <c r="E5" s="80"/>
      <c r="F5" s="80"/>
      <c r="G5" s="80"/>
      <c r="H5" s="80"/>
      <c r="I5" s="80"/>
      <c r="J5" s="80"/>
      <c r="K5" s="81"/>
    </row>
    <row r="6" spans="1:12" ht="18" thickBot="1" x14ac:dyDescent="0.4">
      <c r="A6" s="46"/>
      <c r="B6" s="47"/>
      <c r="C6" s="48"/>
      <c r="D6" s="48"/>
      <c r="E6" s="48"/>
      <c r="F6" s="11"/>
      <c r="G6" s="11"/>
      <c r="H6" s="11"/>
      <c r="I6" s="11"/>
      <c r="J6" s="11"/>
      <c r="K6" s="11"/>
    </row>
    <row r="7" spans="1:12" ht="14.5" thickTop="1" x14ac:dyDescent="0.35">
      <c r="A7" s="46"/>
      <c r="B7" s="12">
        <v>0</v>
      </c>
      <c r="C7" s="12">
        <v>0</v>
      </c>
      <c r="D7" s="12" t="s">
        <v>19</v>
      </c>
      <c r="E7" s="12" t="s">
        <v>19</v>
      </c>
      <c r="F7" s="12"/>
      <c r="H7" s="13" t="s">
        <v>20</v>
      </c>
      <c r="I7" s="14"/>
      <c r="J7" s="14"/>
      <c r="K7" s="15" t="str">
        <f>IF(AND(K8="PASS",K9="PASS"), "PASS","FAIL")</f>
        <v>FAIL</v>
      </c>
    </row>
    <row r="8" spans="1:12" x14ac:dyDescent="0.35">
      <c r="A8" s="46"/>
      <c r="B8" s="12">
        <v>10</v>
      </c>
      <c r="C8" s="12">
        <v>5</v>
      </c>
      <c r="D8" s="12" t="s">
        <v>21</v>
      </c>
      <c r="E8" s="12" t="s">
        <v>22</v>
      </c>
      <c r="F8" s="12" t="s">
        <v>23</v>
      </c>
      <c r="H8" s="16" t="s">
        <v>24</v>
      </c>
      <c r="I8" s="17"/>
      <c r="J8" s="17"/>
      <c r="K8" s="18" t="str">
        <f>IF((OR(G15:G28)),"FAIL","PASS")</f>
        <v>PASS</v>
      </c>
    </row>
    <row r="9" spans="1:12" x14ac:dyDescent="0.35">
      <c r="A9" s="46"/>
      <c r="B9" s="12"/>
      <c r="C9" s="12">
        <v>10</v>
      </c>
      <c r="D9" s="12"/>
      <c r="E9" s="12" t="s">
        <v>21</v>
      </c>
      <c r="F9" s="12"/>
      <c r="H9" s="19" t="s">
        <v>25</v>
      </c>
      <c r="I9" s="20"/>
      <c r="J9" s="21"/>
      <c r="K9" s="22" t="str">
        <f>IF(J10&gt;=I10,"PASS","FAIL")</f>
        <v>FAIL</v>
      </c>
    </row>
    <row r="10" spans="1:12" ht="14.5" thickBot="1" x14ac:dyDescent="0.4">
      <c r="A10" s="46"/>
      <c r="B10" s="12"/>
      <c r="C10" s="12"/>
      <c r="D10" s="12"/>
      <c r="E10" s="12"/>
      <c r="F10" s="12"/>
      <c r="H10" s="23" t="s">
        <v>26</v>
      </c>
      <c r="I10" s="24">
        <v>0.7</v>
      </c>
      <c r="J10" s="25">
        <f>J14</f>
        <v>0</v>
      </c>
      <c r="K10" s="26" t="s">
        <v>45</v>
      </c>
    </row>
    <row r="11" spans="1:12" ht="14.5" thickTop="1" x14ac:dyDescent="0.35">
      <c r="A11" s="46"/>
      <c r="B11" s="46"/>
      <c r="C11" s="46"/>
      <c r="D11" s="46"/>
      <c r="E11" s="46"/>
    </row>
    <row r="12" spans="1:12" x14ac:dyDescent="0.35">
      <c r="A12" s="38"/>
      <c r="B12" s="82" t="s">
        <v>27</v>
      </c>
      <c r="C12" s="83"/>
      <c r="D12" s="83"/>
      <c r="E12" s="83"/>
      <c r="F12" s="83"/>
      <c r="G12" s="83"/>
      <c r="H12" s="83"/>
      <c r="I12" s="83"/>
      <c r="J12" s="83"/>
      <c r="K12" s="83"/>
    </row>
    <row r="13" spans="1:12" ht="42" x14ac:dyDescent="0.35">
      <c r="A13" s="38"/>
      <c r="B13" s="39" t="s">
        <v>8</v>
      </c>
      <c r="C13" s="39" t="s">
        <v>9</v>
      </c>
      <c r="D13" s="39" t="s">
        <v>10</v>
      </c>
      <c r="E13" s="39" t="s">
        <v>11</v>
      </c>
      <c r="F13" s="40" t="s">
        <v>28</v>
      </c>
      <c r="G13" s="41" t="s">
        <v>29</v>
      </c>
      <c r="H13" s="41" t="s">
        <v>30</v>
      </c>
      <c r="I13" s="41" t="s">
        <v>12</v>
      </c>
      <c r="J13" s="41" t="s">
        <v>31</v>
      </c>
      <c r="K13" s="41"/>
      <c r="L13" s="27"/>
    </row>
    <row r="14" spans="1:12" x14ac:dyDescent="0.35">
      <c r="A14" s="28"/>
      <c r="B14" s="71" t="s">
        <v>32</v>
      </c>
      <c r="C14" s="72"/>
      <c r="D14" s="72"/>
      <c r="E14" s="72"/>
      <c r="F14" s="72"/>
      <c r="G14" s="29">
        <v>5</v>
      </c>
      <c r="H14" s="30">
        <f>SUM(H15:H28)</f>
        <v>1.0000000000000002</v>
      </c>
      <c r="I14" s="31"/>
      <c r="J14" s="32">
        <f>SUMPRODUCT(I15:I28,H15:H28)/10</f>
        <v>0</v>
      </c>
      <c r="K14" s="33"/>
      <c r="L14" s="28"/>
    </row>
    <row r="15" spans="1:12" ht="51" x14ac:dyDescent="0.35">
      <c r="B15" s="34" t="s">
        <v>49</v>
      </c>
      <c r="C15" s="54" t="s">
        <v>77</v>
      </c>
      <c r="D15" s="35" t="s">
        <v>62</v>
      </c>
      <c r="E15" s="42"/>
      <c r="F15" s="43"/>
      <c r="G15" s="36" t="b">
        <f>I15&lt;$G$14</f>
        <v>0</v>
      </c>
      <c r="H15" s="37">
        <v>0.1</v>
      </c>
      <c r="I15" s="45" t="b">
        <f t="shared" ref="I15:I27" si="0" xml:space="preserve"> IF(E15 = "Comply",10,IF(E15 = "Partial Compliance", 5, IF(E15 = "Do Not Comply", 0)))</f>
        <v>0</v>
      </c>
      <c r="J15" s="36">
        <f>H15*10*I15</f>
        <v>0</v>
      </c>
      <c r="K15" s="36"/>
    </row>
    <row r="16" spans="1:12" ht="150" x14ac:dyDescent="0.35">
      <c r="B16" s="35" t="s">
        <v>55</v>
      </c>
      <c r="C16" s="35" t="s">
        <v>56</v>
      </c>
      <c r="D16" s="54" t="s">
        <v>78</v>
      </c>
      <c r="E16" s="42"/>
      <c r="F16" s="43"/>
      <c r="G16" s="36" t="b">
        <f>I16&lt;$G$14</f>
        <v>0</v>
      </c>
      <c r="H16" s="37">
        <v>0.1</v>
      </c>
      <c r="I16" s="45" t="b">
        <f t="shared" si="0"/>
        <v>0</v>
      </c>
      <c r="J16" s="36">
        <f t="shared" ref="J16:J27" si="1">H16*10*I16</f>
        <v>0</v>
      </c>
      <c r="K16" s="36"/>
    </row>
    <row r="17" spans="2:11" ht="125.5" x14ac:dyDescent="0.35">
      <c r="B17" s="34" t="s">
        <v>33</v>
      </c>
      <c r="C17" s="34" t="s">
        <v>66</v>
      </c>
      <c r="D17" s="35" t="s">
        <v>48</v>
      </c>
      <c r="E17" s="42"/>
      <c r="F17" s="43"/>
      <c r="G17" s="36" t="b">
        <f>I17&lt;$G$14</f>
        <v>0</v>
      </c>
      <c r="H17" s="37">
        <v>0.1</v>
      </c>
      <c r="I17" s="45" t="b">
        <f t="shared" si="0"/>
        <v>0</v>
      </c>
      <c r="J17" s="36">
        <f t="shared" si="1"/>
        <v>0</v>
      </c>
      <c r="K17" s="36"/>
    </row>
    <row r="18" spans="2:11" ht="101.5" x14ac:dyDescent="0.35">
      <c r="B18" s="35" t="s">
        <v>52</v>
      </c>
      <c r="C18" s="44" t="s">
        <v>57</v>
      </c>
      <c r="D18" s="49" t="s">
        <v>76</v>
      </c>
      <c r="E18" s="42"/>
      <c r="F18" s="43"/>
      <c r="G18" s="36" t="b">
        <f t="shared" ref="G18:G28" si="2">I18&lt;$G$14</f>
        <v>0</v>
      </c>
      <c r="H18" s="37">
        <v>0.1</v>
      </c>
      <c r="I18" s="45" t="b">
        <f t="shared" si="0"/>
        <v>0</v>
      </c>
      <c r="J18" s="36">
        <f t="shared" si="1"/>
        <v>0</v>
      </c>
      <c r="K18" s="36"/>
    </row>
    <row r="19" spans="2:11" ht="150" x14ac:dyDescent="0.35">
      <c r="B19" s="35" t="s">
        <v>34</v>
      </c>
      <c r="C19" s="34" t="s">
        <v>59</v>
      </c>
      <c r="D19" s="35" t="s">
        <v>67</v>
      </c>
      <c r="E19" s="42"/>
      <c r="F19" s="43"/>
      <c r="G19" s="36" t="b">
        <f t="shared" si="2"/>
        <v>0</v>
      </c>
      <c r="H19" s="37">
        <v>0.05</v>
      </c>
      <c r="I19" s="45" t="b">
        <f t="shared" si="0"/>
        <v>0</v>
      </c>
      <c r="J19" s="36">
        <f t="shared" si="1"/>
        <v>0</v>
      </c>
      <c r="K19" s="36"/>
    </row>
    <row r="20" spans="2:11" ht="200" x14ac:dyDescent="0.35">
      <c r="B20" s="53" t="s">
        <v>58</v>
      </c>
      <c r="C20" s="34" t="s">
        <v>60</v>
      </c>
      <c r="D20" s="35" t="s">
        <v>61</v>
      </c>
      <c r="E20" s="42"/>
      <c r="F20" s="43"/>
      <c r="G20" s="36" t="b">
        <f t="shared" si="2"/>
        <v>0</v>
      </c>
      <c r="H20" s="37">
        <v>0.05</v>
      </c>
      <c r="I20" s="45" t="b">
        <f t="shared" si="0"/>
        <v>0</v>
      </c>
      <c r="J20" s="36">
        <f t="shared" si="1"/>
        <v>0</v>
      </c>
      <c r="K20" s="36"/>
    </row>
    <row r="21" spans="2:11" ht="75" x14ac:dyDescent="0.35">
      <c r="B21" s="34" t="s">
        <v>64</v>
      </c>
      <c r="C21" s="51" t="s">
        <v>65</v>
      </c>
      <c r="D21" s="44" t="s">
        <v>73</v>
      </c>
      <c r="E21" s="42"/>
      <c r="F21" s="43"/>
      <c r="G21" s="36" t="b">
        <f t="shared" si="2"/>
        <v>0</v>
      </c>
      <c r="H21" s="37">
        <v>0.05</v>
      </c>
      <c r="I21" s="45" t="b">
        <f t="shared" si="0"/>
        <v>0</v>
      </c>
      <c r="J21" s="36">
        <f t="shared" si="1"/>
        <v>0</v>
      </c>
      <c r="K21" s="36"/>
    </row>
    <row r="22" spans="2:11" ht="88" x14ac:dyDescent="0.35">
      <c r="B22" s="34" t="s">
        <v>51</v>
      </c>
      <c r="C22" s="56" t="s">
        <v>80</v>
      </c>
      <c r="D22" s="44" t="s">
        <v>54</v>
      </c>
      <c r="E22" s="42"/>
      <c r="F22" s="43"/>
      <c r="G22" s="36" t="b">
        <f t="shared" si="2"/>
        <v>0</v>
      </c>
      <c r="H22" s="37">
        <v>0.05</v>
      </c>
      <c r="I22" s="45" t="b">
        <f t="shared" si="0"/>
        <v>0</v>
      </c>
      <c r="J22" s="36">
        <f t="shared" si="1"/>
        <v>0</v>
      </c>
      <c r="K22" s="36"/>
    </row>
    <row r="23" spans="2:11" ht="175.5" x14ac:dyDescent="0.35">
      <c r="B23" s="52" t="s">
        <v>50</v>
      </c>
      <c r="C23" s="51" t="s">
        <v>75</v>
      </c>
      <c r="D23" s="44" t="s">
        <v>74</v>
      </c>
      <c r="E23" s="42"/>
      <c r="F23" s="43"/>
      <c r="G23" s="36" t="b">
        <f t="shared" si="2"/>
        <v>0</v>
      </c>
      <c r="H23" s="37">
        <v>0.05</v>
      </c>
      <c r="I23" s="45" t="b">
        <f t="shared" si="0"/>
        <v>0</v>
      </c>
      <c r="J23" s="36">
        <f t="shared" si="1"/>
        <v>0</v>
      </c>
      <c r="K23" s="36"/>
    </row>
    <row r="24" spans="2:11" ht="253" customHeight="1" x14ac:dyDescent="0.35">
      <c r="B24" s="52" t="s">
        <v>44</v>
      </c>
      <c r="C24" s="34" t="s">
        <v>35</v>
      </c>
      <c r="D24" s="35" t="s">
        <v>81</v>
      </c>
      <c r="E24" s="42"/>
      <c r="F24" s="43"/>
      <c r="G24" s="36" t="b">
        <f t="shared" si="2"/>
        <v>0</v>
      </c>
      <c r="H24" s="37">
        <v>0.1</v>
      </c>
      <c r="I24" s="45" t="b">
        <f t="shared" si="0"/>
        <v>0</v>
      </c>
      <c r="J24" s="36">
        <f t="shared" si="1"/>
        <v>0</v>
      </c>
      <c r="K24" s="36"/>
    </row>
    <row r="25" spans="2:11" ht="125.5" x14ac:dyDescent="0.35">
      <c r="B25" s="53" t="s">
        <v>36</v>
      </c>
      <c r="C25" s="34" t="s">
        <v>53</v>
      </c>
      <c r="D25" s="35" t="s">
        <v>46</v>
      </c>
      <c r="E25" s="42"/>
      <c r="F25" s="43"/>
      <c r="G25" s="36" t="b">
        <f t="shared" si="2"/>
        <v>0</v>
      </c>
      <c r="H25" s="37">
        <v>0.1</v>
      </c>
      <c r="I25" s="45" t="b">
        <f t="shared" si="0"/>
        <v>0</v>
      </c>
      <c r="J25" s="36">
        <f t="shared" si="1"/>
        <v>0</v>
      </c>
      <c r="K25" s="36"/>
    </row>
    <row r="26" spans="2:11" ht="125.5" x14ac:dyDescent="0.35">
      <c r="B26" s="34" t="s">
        <v>37</v>
      </c>
      <c r="C26" s="51" t="s">
        <v>38</v>
      </c>
      <c r="D26" s="50" t="s">
        <v>47</v>
      </c>
      <c r="E26" s="42"/>
      <c r="F26" s="43"/>
      <c r="G26" s="36" t="b">
        <f t="shared" si="2"/>
        <v>0</v>
      </c>
      <c r="H26" s="37">
        <v>0.05</v>
      </c>
      <c r="I26" s="45" t="b">
        <f t="shared" si="0"/>
        <v>0</v>
      </c>
      <c r="J26" s="36">
        <f t="shared" si="1"/>
        <v>0</v>
      </c>
      <c r="K26" s="36"/>
    </row>
    <row r="27" spans="2:11" ht="125.5" x14ac:dyDescent="0.35">
      <c r="B27" s="52" t="s">
        <v>39</v>
      </c>
      <c r="C27" s="51" t="s">
        <v>40</v>
      </c>
      <c r="D27" s="50" t="s">
        <v>82</v>
      </c>
      <c r="E27" s="42"/>
      <c r="F27" s="43"/>
      <c r="G27" s="36" t="b">
        <f t="shared" si="2"/>
        <v>0</v>
      </c>
      <c r="H27" s="37">
        <v>0.05</v>
      </c>
      <c r="I27" s="45" t="b">
        <f t="shared" si="0"/>
        <v>0</v>
      </c>
      <c r="J27" s="36">
        <f t="shared" si="1"/>
        <v>0</v>
      </c>
      <c r="K27" s="36"/>
    </row>
    <row r="28" spans="2:11" ht="163" x14ac:dyDescent="0.35">
      <c r="B28" s="52" t="s">
        <v>41</v>
      </c>
      <c r="C28" s="35" t="s">
        <v>42</v>
      </c>
      <c r="D28" s="35" t="s">
        <v>83</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E20" xr:uid="{9919B91A-E7F3-5141-ABA1-A604D328287C}">
      <formula1>$E$7:$E$8</formula1>
    </dataValidation>
    <dataValidation type="list" allowBlank="1" showErrorMessage="1" sqref="E16:E17 E22:E28" xr:uid="{B186BBE8-E96A-7B4A-8326-6DD5088139FA}">
      <formula1>$E$7:$E$9</formula1>
    </dataValidation>
    <dataValidation type="list" allowBlank="1" showErrorMessage="1" sqref="E15 E18 E21" xr:uid="{2B378B69-C48D-8A4D-82E1-B7D299C67305}">
      <formula1>$D$7:$D$8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customXml/itemProps2.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821FE2-B85B-41EA-9287-EC665CEAE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Response Instructions</vt:lpstr>
      <vt:lpstr>Link 1 </vt:lpstr>
      <vt:lpstr>Link 2</vt:lpstr>
      <vt:lpstr>Link 3</vt:lpstr>
      <vt:lpstr>Link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2025-06-19T10:39:11Z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