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C:\Users\TsholofeloTema\Documents\"/>
    </mc:Choice>
  </mc:AlternateContent>
  <xr:revisionPtr revIDLastSave="0" documentId="8_{E041DDEB-4DDF-4E5F-A12B-4E4CAF0C9CD9}" xr6:coauthVersionLast="47" xr6:coauthVersionMax="47" xr10:uidLastSave="{00000000-0000-0000-0000-000000000000}"/>
  <bookViews>
    <workbookView xWindow="-110" yWindow="-110" windowWidth="19420" windowHeight="11620" tabRatio="838" firstSheet="1" activeTab="5" xr2:uid="{00000000-000D-0000-FFFF-FFFF00000000}"/>
  </bookViews>
  <sheets>
    <sheet name="Response Instructions" sheetId="1" r:id="rId1"/>
    <sheet name="Link 1 " sheetId="34" r:id="rId2"/>
    <sheet name="Link 2" sheetId="47" r:id="rId3"/>
    <sheet name="Link 3" sheetId="48" r:id="rId4"/>
    <sheet name="Link 4" sheetId="49" r:id="rId5"/>
    <sheet name="Link 5" sheetId="50" r:id="rId6"/>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50" l="1"/>
  <c r="J28" i="50" s="1"/>
  <c r="I27" i="50"/>
  <c r="J27" i="50" s="1"/>
  <c r="I26" i="50"/>
  <c r="J26" i="50" s="1"/>
  <c r="I25" i="50"/>
  <c r="J25" i="50" s="1"/>
  <c r="I24" i="50"/>
  <c r="G24" i="50" s="1"/>
  <c r="I23" i="50"/>
  <c r="J23" i="50" s="1"/>
  <c r="I22" i="50"/>
  <c r="J22" i="50" s="1"/>
  <c r="I21" i="50"/>
  <c r="G21" i="50" s="1"/>
  <c r="I20" i="50"/>
  <c r="J20" i="50" s="1"/>
  <c r="I19" i="50"/>
  <c r="J19" i="50" s="1"/>
  <c r="I18" i="50"/>
  <c r="J18" i="50" s="1"/>
  <c r="I17" i="50"/>
  <c r="J17" i="50" s="1"/>
  <c r="I16" i="50"/>
  <c r="G16" i="50" s="1"/>
  <c r="I15" i="50"/>
  <c r="G15" i="50" s="1"/>
  <c r="H14" i="50"/>
  <c r="I28" i="49"/>
  <c r="J28" i="49" s="1"/>
  <c r="G28" i="49"/>
  <c r="I27" i="49"/>
  <c r="J27" i="49" s="1"/>
  <c r="G27" i="49"/>
  <c r="I26" i="49"/>
  <c r="J26" i="49" s="1"/>
  <c r="G26" i="49"/>
  <c r="I25" i="49"/>
  <c r="J25" i="49" s="1"/>
  <c r="G25" i="49"/>
  <c r="I24" i="49"/>
  <c r="G24" i="49" s="1"/>
  <c r="I23" i="49"/>
  <c r="J23" i="49" s="1"/>
  <c r="G23" i="49"/>
  <c r="I22" i="49"/>
  <c r="J22" i="49" s="1"/>
  <c r="G22" i="49"/>
  <c r="J21" i="49"/>
  <c r="I21" i="49"/>
  <c r="G21" i="49"/>
  <c r="I20" i="49"/>
  <c r="J20" i="49" s="1"/>
  <c r="G20" i="49"/>
  <c r="I19" i="49"/>
  <c r="J19" i="49" s="1"/>
  <c r="G19" i="49"/>
  <c r="I18" i="49"/>
  <c r="J18" i="49" s="1"/>
  <c r="I17" i="49"/>
  <c r="J17" i="49" s="1"/>
  <c r="G17" i="49"/>
  <c r="I16" i="49"/>
  <c r="G16" i="49" s="1"/>
  <c r="I15" i="49"/>
  <c r="J15" i="49" s="1"/>
  <c r="G15" i="49"/>
  <c r="H14" i="49"/>
  <c r="I28" i="48"/>
  <c r="J28" i="48" s="1"/>
  <c r="G28" i="48"/>
  <c r="I27" i="48"/>
  <c r="I29" i="48" s="1"/>
  <c r="I26" i="48"/>
  <c r="J26" i="48" s="1"/>
  <c r="I25" i="48"/>
  <c r="J25" i="48" s="1"/>
  <c r="G25" i="48"/>
  <c r="J24" i="48"/>
  <c r="I24" i="48"/>
  <c r="G24" i="48" s="1"/>
  <c r="J23" i="48"/>
  <c r="I23" i="48"/>
  <c r="G23" i="48"/>
  <c r="I22" i="48"/>
  <c r="J22" i="48" s="1"/>
  <c r="G22" i="48"/>
  <c r="I21" i="48"/>
  <c r="J21" i="48" s="1"/>
  <c r="G21" i="48"/>
  <c r="I20" i="48"/>
  <c r="J20" i="48" s="1"/>
  <c r="G20" i="48"/>
  <c r="I19" i="48"/>
  <c r="J19" i="48" s="1"/>
  <c r="I18" i="48"/>
  <c r="J18" i="48" s="1"/>
  <c r="I17" i="48"/>
  <c r="J17" i="48" s="1"/>
  <c r="G17" i="48"/>
  <c r="J16" i="48"/>
  <c r="I16" i="48"/>
  <c r="G16" i="48"/>
  <c r="J15" i="48"/>
  <c r="I15" i="48"/>
  <c r="G15" i="48"/>
  <c r="H14" i="48"/>
  <c r="I28" i="47"/>
  <c r="J28" i="47" s="1"/>
  <c r="I27" i="47"/>
  <c r="J27" i="47" s="1"/>
  <c r="I26" i="47"/>
  <c r="J26" i="47" s="1"/>
  <c r="I25" i="47"/>
  <c r="J25" i="47" s="1"/>
  <c r="I24" i="47"/>
  <c r="G24" i="47" s="1"/>
  <c r="J23" i="47"/>
  <c r="I23" i="47"/>
  <c r="G23" i="47"/>
  <c r="I22" i="47"/>
  <c r="G22" i="47" s="1"/>
  <c r="J21" i="47"/>
  <c r="I21" i="47"/>
  <c r="G21" i="47"/>
  <c r="I20" i="47"/>
  <c r="J20" i="47" s="1"/>
  <c r="G20" i="47"/>
  <c r="I19" i="47"/>
  <c r="J19" i="47" s="1"/>
  <c r="G19" i="47"/>
  <c r="I18" i="47"/>
  <c r="J18" i="47" s="1"/>
  <c r="I17" i="47"/>
  <c r="J17" i="47" s="1"/>
  <c r="G17" i="47"/>
  <c r="I16" i="47"/>
  <c r="G16" i="47" s="1"/>
  <c r="J15" i="47"/>
  <c r="I15" i="47"/>
  <c r="I29" i="47" s="1"/>
  <c r="G15" i="47"/>
  <c r="H14" i="47"/>
  <c r="G17" i="50" l="1"/>
  <c r="J21" i="50"/>
  <c r="G22" i="50"/>
  <c r="G23" i="50"/>
  <c r="G25" i="50"/>
  <c r="G19" i="50"/>
  <c r="G26" i="50"/>
  <c r="G18" i="50"/>
  <c r="G18" i="49"/>
  <c r="K8" i="49" s="1"/>
  <c r="J14" i="47"/>
  <c r="J10" i="47" s="1"/>
  <c r="K9" i="47" s="1"/>
  <c r="G28" i="50"/>
  <c r="I29" i="50"/>
  <c r="G20" i="50"/>
  <c r="G27" i="50"/>
  <c r="J16" i="50"/>
  <c r="J24" i="50"/>
  <c r="J14" i="50"/>
  <c r="J10" i="50" s="1"/>
  <c r="K9" i="50" s="1"/>
  <c r="J15" i="50"/>
  <c r="J29" i="50" s="1"/>
  <c r="J16" i="49"/>
  <c r="J29" i="49" s="1"/>
  <c r="J24" i="49"/>
  <c r="J14" i="49"/>
  <c r="J10" i="49" s="1"/>
  <c r="K9" i="49" s="1"/>
  <c r="I29" i="49"/>
  <c r="G19" i="48"/>
  <c r="G27" i="48"/>
  <c r="J27" i="48"/>
  <c r="J29" i="48" s="1"/>
  <c r="J14" i="48"/>
  <c r="J10" i="48" s="1"/>
  <c r="K9" i="48" s="1"/>
  <c r="G18" i="48"/>
  <c r="K8" i="48" s="1"/>
  <c r="K7" i="48" s="1"/>
  <c r="G26" i="48"/>
  <c r="G27" i="47"/>
  <c r="G25" i="47"/>
  <c r="K8" i="47" s="1"/>
  <c r="K7" i="47" s="1"/>
  <c r="J22" i="47"/>
  <c r="G28" i="47"/>
  <c r="J16" i="47"/>
  <c r="J29" i="47" s="1"/>
  <c r="J24" i="47"/>
  <c r="G18" i="47"/>
  <c r="G26" i="47"/>
  <c r="I28" i="34"/>
  <c r="J28" i="34" s="1"/>
  <c r="I27" i="34"/>
  <c r="I26" i="34"/>
  <c r="I25" i="34"/>
  <c r="J25" i="34" s="1"/>
  <c r="I24" i="34"/>
  <c r="J24" i="34" s="1"/>
  <c r="I23" i="34"/>
  <c r="J23" i="34" s="1"/>
  <c r="I22" i="34"/>
  <c r="J22" i="34" s="1"/>
  <c r="I21" i="34"/>
  <c r="J21" i="34" s="1"/>
  <c r="I20" i="34"/>
  <c r="J20" i="34" s="1"/>
  <c r="I19" i="34"/>
  <c r="J19" i="34" s="1"/>
  <c r="I18" i="34"/>
  <c r="J18" i="34" s="1"/>
  <c r="I17" i="34"/>
  <c r="I16" i="34"/>
  <c r="J16" i="34" s="1"/>
  <c r="I15" i="34"/>
  <c r="G15" i="34" s="1"/>
  <c r="H14" i="34"/>
  <c r="A6" i="1"/>
  <c r="K8" i="50" l="1"/>
  <c r="K7" i="50" s="1"/>
  <c r="K7" i="49"/>
  <c r="G27" i="34"/>
  <c r="J27" i="34"/>
  <c r="G26" i="34"/>
  <c r="J26" i="34"/>
  <c r="J17" i="34"/>
  <c r="G17" i="34"/>
  <c r="J14" i="34"/>
  <c r="J10" i="34" s="1"/>
  <c r="K9" i="34" s="1"/>
  <c r="G19" i="34"/>
  <c r="G21" i="34"/>
  <c r="G23" i="34"/>
  <c r="G25" i="34"/>
  <c r="G18" i="34"/>
  <c r="G20" i="34"/>
  <c r="G22" i="34"/>
  <c r="G24" i="34"/>
  <c r="G28" i="34"/>
  <c r="G16" i="34"/>
  <c r="I29" i="34"/>
  <c r="J15" i="34"/>
  <c r="J29" i="34" l="1"/>
  <c r="K8" i="34"/>
  <c r="K7" i="34" s="1"/>
  <c r="A7" i="1" l="1"/>
  <c r="A8" i="1" s="1"/>
  <c r="A9" i="1" s="1"/>
  <c r="A10" i="1" s="1"/>
  <c r="A11" i="1" s="1"/>
</calcChain>
</file>

<file path=xl/sharedStrings.xml><?xml version="1.0" encoding="utf-8"?>
<sst xmlns="http://schemas.openxmlformats.org/spreadsheetml/2006/main" count="355" uniqueCount="89">
  <si>
    <t>INSTRUCTIONS TO BIDDERS</t>
  </si>
  <si>
    <t>The bidder must complete the technical evaluation in full.</t>
  </si>
  <si>
    <t>Adherence to the format of the compliance matrix is compulsory.</t>
  </si>
  <si>
    <r>
      <t xml:space="preserve">The Technical Compliance Matrix is a summary of the submission.  Bidders are encouraged to provide supporting documentation separately. </t>
    </r>
    <r>
      <rPr>
        <b/>
        <sz val="11"/>
        <color rgb="FF000000"/>
        <rFont val="Calibri"/>
        <family val="2"/>
        <scheme val="minor"/>
      </rPr>
      <t>Bidders are also requested to reference the applicable section in the supporting documentation per criterion where applicable.</t>
    </r>
  </si>
  <si>
    <t>Bidders must provide responses to each criterion. Bidders must note how each criteria will be evaluated and the applicable score for each criterion.</t>
  </si>
  <si>
    <t xml:space="preserve">The bidder will fail the evaluation if they score 0 for any criterion. </t>
  </si>
  <si>
    <t>Proposals with a weighted technical score of less than the pre-determined minimum overall percentage or less than each specific minimum in the technical Compliance Matrix on any of the individual criteria will be eliminated from further evaluation.</t>
  </si>
  <si>
    <t xml:space="preserve">The following table summarises the expected response in each column for each individual criterion. </t>
  </si>
  <si>
    <t>General Criteria (Quality, Reliability, Technical Capability of Tenderer, Viability, and Durability)</t>
  </si>
  <si>
    <t>Criterion Name</t>
  </si>
  <si>
    <t>Required Response</t>
  </si>
  <si>
    <t>Evaluation Method</t>
  </si>
  <si>
    <t>Response</t>
  </si>
  <si>
    <t>Score</t>
  </si>
  <si>
    <t>Column will contain the name of the criterion being evaluated</t>
  </si>
  <si>
    <t>Column will describe the response that SANReN expects</t>
  </si>
  <si>
    <t>Column will describe how SANReN will evaluate the response</t>
  </si>
  <si>
    <t>The Bidder will have to select between
● Comply
● Partial Compliance
● Do not comply</t>
  </si>
  <si>
    <t>Based on the response and the evidence provided, SANReN will issue a score of either 0, 5, or 10. (Described in more detail next to each criteria)</t>
  </si>
  <si>
    <t>Link 1: University of South Africa (Main Campus) to Internet Solutions (Parklands)</t>
  </si>
  <si>
    <t>Bidder name</t>
  </si>
  <si>
    <t>Comply</t>
  </si>
  <si>
    <t>FINAL RESULT</t>
  </si>
  <si>
    <t>Do Not Comply</t>
  </si>
  <si>
    <t>Partial Compliance</t>
  </si>
  <si>
    <t>hyt</t>
  </si>
  <si>
    <t>Passed each criteria?</t>
  </si>
  <si>
    <t>Minimum Score</t>
  </si>
  <si>
    <t>Bidder Score</t>
  </si>
  <si>
    <t xml:space="preserve"> </t>
  </si>
  <si>
    <t>Annexure B: TECHNICAL COMPLIANCE MATRIX</t>
  </si>
  <si>
    <t>Summarise your response. Provide references to other documents included in bid where a complete response is provided</t>
  </si>
  <si>
    <t>Criteria Failed?</t>
  </si>
  <si>
    <t>Weighting of Criteria</t>
  </si>
  <si>
    <t>Weighted score</t>
  </si>
  <si>
    <t>Link Criteria (100%)</t>
  </si>
  <si>
    <t>Dark Fibre</t>
  </si>
  <si>
    <r>
      <t xml:space="preserve">The evaluator will take the bidder’s confirmation to this requirement as compliance. No further information is required on the summary column. 
</t>
    </r>
    <r>
      <rPr>
        <b/>
        <sz val="10"/>
        <rFont val="Arial"/>
        <family val="2"/>
      </rPr>
      <t>(a score of 10 will be given to bidders that comply and 0 to bidders that do not comply)</t>
    </r>
  </si>
  <si>
    <t>Physical Routing Diagrams</t>
  </si>
  <si>
    <t xml:space="preserve">Bidders to provide detailed physical routing diagrams that show that the fibre is routed in a reasonably direct (physical) route between the 2 end points. This map must clearly identify any overlap between any 2 fibre segments if they exist. The map must also indicate which portions of the fibre infrastructure already exists and which portions need to be built. An explanation for route overlaps must be provided in the summary column. </t>
  </si>
  <si>
    <t>Existing Core Infrastructure</t>
  </si>
  <si>
    <t>Bidders must summarise, for each link (excluding access builds), the distance of existing infrastructure that will be utilised and the distance of new infrastructure that needs to be built/deployed. Bidders must confirm that their existing core infrastructure is capable of transmitting multiple wavelengths of a bit rate of at least 100 Gbps between the end points. If a bidder leases the required link from a bidder that has existing infrastrucure, this can be counted as existing infrastrucure.</t>
  </si>
  <si>
    <t>End-to-end fibre</t>
  </si>
  <si>
    <t xml:space="preserve">Bidders must confirm that the fibre pair is supplied end-to-end (ODF to ODF) and provide a logical diagram for each fibre segment showing any patches on the link (bidders can assume 2 patches will be required at each end point). </t>
  </si>
  <si>
    <t>Underlying infrastructure</t>
  </si>
  <si>
    <t xml:space="preserve">Bidders must indicate in the summary column whether the link(s) that they are proposing is provisioned on another supplier's underlying infrastructure (either through lease agreements, IRUs, or other arrangements) and if so, from whom. </t>
  </si>
  <si>
    <t>Bidders may comply by indicating that the proposed link(s) are not provisioned on another supplier's underlying infrastructure. Bidders may also comply by indicating that the proposed link(s) are provisioned on another supplier's underlying infrastructure and provide the name of their downstream provider in the summary column. Bidders will receive a partial compliance score if they do not provide a response to this criterion. 
(a score of 10 will be given to bidders that comply and 5 otherwise) 
Proposed link(s) are not provisioned on another supplier's underlying infrastructure. Proposed link(s) are provisioned on another supplier's underlying infrastructure and provide the name of their downstream provider  = 10
No response = 5</t>
  </si>
  <si>
    <t>Infrastructure shared with other links provided to SANReN</t>
  </si>
  <si>
    <t xml:space="preserve">Bidders must indicate in the summary column whether the link(s) that they are proposing shares infrastructure with any other links that they themselves have provided to SANReN (that are not part of this tender). If shared infrastructure with other links exist, details must be provided. </t>
  </si>
  <si>
    <t>Bidders will comply if there is no shared infrastructure between the endpoints in this proposal and other links that the bidder themselves provided to SANReN in other tenders, or if details of the shared infrastructure between the links in this proposal and other links that the bidder themselves provided to SANReN in other tenders is provided (details of the shared infrastructure can be marked on the submitted diagram above or described in the summary column). Bidders will receive a partial compliance score if they do not provide a response to this criterion. 
(a score of 10 will be given to bidders that comply and 5 otherwise) 
Bidders will comply if there is no shared infrastructure between the endpoints in this proposal and other links that the bidder themselves provided to SANReN in other tenders, or if details of the shared infrastructure between the endpoints in this proposal and other links that the bidder themselves provided to SANReN in other tenders is provided = 10
No response = 5</t>
  </si>
  <si>
    <t>Fibre Termination</t>
  </si>
  <si>
    <t>Civil construction standards</t>
  </si>
  <si>
    <t>End-to-end service quality is managed with an availability of 99% per link</t>
  </si>
  <si>
    <t>Bidders are to explicitly state the link availability that they will guarantee in the summary response column. Bidders must also submit their standard service level agreement offered with the service(s).</t>
  </si>
  <si>
    <t>Bidders will comply if they commit to maintain a link availability of at least 99% (calculated on a quarterly basis)  and if they submit a sample SLA or supporting document that complies with the requirements set out by the CSIR in section 6.1 of Annexure B1 = 10
Bidders may receive a partial compliance score if they commit to maintain the link without specifying the link availability but do commit to the minimum requirements set out by the CSIR in section 6.1 of Annexure B1 = 5
Bidders may also receive a partial compliance score if they commit to maintain a link availability of at least 99% (calculated on a quarterly basis) but do not provide any details to commit to the minimum requirements set out by the CSIR in section 6.1 of Annexure B1 = 5
Bidders that do not commit to maintain a link availability of at least 99% and who do not provide any details to commit to the minimum requirements set out by the CSIR in section 6.1 of Annexure B1 will receive a non-compliance score and fail the evaluation = 0
(a score of 0, 5 or 10 will be given to bidders based on their response)</t>
  </si>
  <si>
    <t>Bidder Maintenace undertakings and associated procedures</t>
  </si>
  <si>
    <t>Bidders must respond by selecting "Comply" in the response column and explicitly state that they will maintain the links as we require. In so doing, the bidder commits to maintain each fibre as per Section 6.2 of Annexure B1. Information about the maintenance activities of the bidder must be provided as per Section 6.2 of Annexure B1, including details of the downtime and fault logging procedures.</t>
  </si>
  <si>
    <r>
      <t xml:space="preserve">Bidders will comply if they explicitly state that they will underake the maintenance activites required in the summary column and provide the downtime and fault logging procedures = 10
Bidders who fail to submit downtime and fault logging procedures will score only a partial-compliance score = 5
Bidders who do not explicitly state the maintenance undertaking will receive a non-compliance score and fail the evaluation = 0
</t>
    </r>
    <r>
      <rPr>
        <b/>
        <i/>
        <sz val="10"/>
        <rFont val="Arial"/>
        <family val="2"/>
      </rPr>
      <t>(a score of 0, 5 or 10 will be given to bidders based on their response)</t>
    </r>
  </si>
  <si>
    <t>Commitment to deliver the required link at the specified times</t>
  </si>
  <si>
    <t>Bidders must submit a summary of the link delivery dates per link in the summary column. Bidders must select "Comply" if they can deliver the link within 6 months from when the contract is signed. Bidders must select "Partial Comply" if they can deliver the link within 9 months from when the contract is signed. Bidders must select Do Not Comply" if they cannot deliver all links within 9 months from when the contract is signed.</t>
  </si>
  <si>
    <r>
      <t xml:space="preserve">Bidders will receive a compliance score if they can deliver all the link within 6 months from when the contract is signed = 10
Bidders will receive a partial-compliance score if they can deliver all link within 9 months from when the contract is signed = 5
Bidders will receive a non-compliance score if they do not provide link delivery dates per link in the summary column or if they cannot deliver all link within 9 months from when the contract is signed =0
</t>
    </r>
    <r>
      <rPr>
        <b/>
        <sz val="10"/>
        <rFont val="Arial"/>
        <family val="2"/>
      </rPr>
      <t>(a score of 0, 5 or 10 will be given to bidders based on their response)</t>
    </r>
  </si>
  <si>
    <t>Project Plan</t>
  </si>
  <si>
    <t>Bidders must submit a project plan that aligns to their link delivery commitments.</t>
  </si>
  <si>
    <r>
      <rPr>
        <sz val="10"/>
        <color rgb="FF000000"/>
        <rFont val="Arial"/>
        <family val="2"/>
      </rPr>
      <t xml:space="preserve">The evaluator will check if all of the line items specified by the CSIR in section 7 of Annexure B1 is contained in the project plan =10
If the Project plan does not align to the link delivery times that they have committed to in their response above, the bidder will receive a partial-compliance score = 5
Not submitting a project plan with the line items specified in section </t>
    </r>
    <r>
      <rPr>
        <sz val="10"/>
        <color rgb="FFFF0000"/>
        <rFont val="Arial"/>
        <family val="2"/>
      </rPr>
      <t>7</t>
    </r>
    <r>
      <rPr>
        <sz val="10"/>
        <color rgb="FF000000"/>
        <rFont val="Arial"/>
        <family val="2"/>
      </rPr>
      <t xml:space="preserve"> of Annexure B1 will result in a non-compliance score = 0
(a score of 0, 5 or 10 will be given to bidders based on their response)</t>
    </r>
  </si>
  <si>
    <t>Acceptance Documentation</t>
  </si>
  <si>
    <t xml:space="preserve">Bidders must respond with a "Comply" in the response column. In so doing, the bidder commits to perform a soak test and supply the required acceptance documentation as required for the project. (Sample acceptance documentation must be provided for evaluation) </t>
  </si>
  <si>
    <t>Bidders will comply if they respond with a "Comply" in the response column and submit samples of the required Acceptance Documentation as stated in Section 8 of Annexure B1 = 10
Bidders who submit sample acceptance documentation but do not respond with a "Comply" in the response column or Bidders who respond with a "Comply" in the response column but do not provide sample acceptance documentation will receive a partial compliance score = 5
Bidders who do not submit sample acceptance documentation and who do not respond with a "Comply" in the response column will receive a non-compliance score and fail the evaluation = 0
(a score of 0, 5 or 10 will be given to bidders based on their response)</t>
  </si>
  <si>
    <t>Bidders will comply if they submit detailed maps in KML or SHP format as specified in section 3 of Annexure B1 and provide an explanation of any route overlaps. Bidders not providing an explanation of any route overlaps will receive a partial-compliance score. Not providing any maps will result in a non-compliance score.
(a score of 0, 5 or 10 will be given to bidders based on their response)
No detailed map in KML or SHP format  = 0
Detailed map in KML or SHP format without an explanation if there are overlaps = 5
Detailed map in KML or SHP and explanation should there be overlaps  = 10</t>
  </si>
  <si>
    <r>
      <t xml:space="preserve">Bidders will comply if the new infrastructure portion is less than 30% of the total link distances. Bidders will partially comply if the new infrastructure portion is between 30% and 70% of the total link distances. Bidders will receive a non-compliance score and fail the evaluation if the new infrastructure portion is greater than 70% of the total link distance. 
</t>
    </r>
    <r>
      <rPr>
        <b/>
        <i/>
        <sz val="10"/>
        <rFont val="Arial"/>
        <family val="2"/>
      </rPr>
      <t xml:space="preserve">(a score of 0, 5 or 10 will be given to bidders based on their response)
</t>
    </r>
    <r>
      <rPr>
        <sz val="10"/>
        <rFont val="Arial"/>
        <family val="2"/>
      </rPr>
      <t xml:space="preserve">
&gt; 70% new infrastructure portion = 0
between 30% and 70% new infrastructure portion = 5
&lt; 30% new infrastructure portion = 10</t>
    </r>
  </si>
  <si>
    <r>
      <t xml:space="preserve">The bidder will comply if fibre patches are only at the end points. 
The bidder will not comply if fibre patches are anywhere other than end points.  
</t>
    </r>
    <r>
      <rPr>
        <b/>
        <sz val="10"/>
        <rFont val="Arial"/>
        <family val="2"/>
      </rPr>
      <t xml:space="preserve">(a score of 10 will be given to bidders that comply and 0 to bidders that do not comply)
</t>
    </r>
    <r>
      <rPr>
        <sz val="10"/>
        <rFont val="Arial"/>
        <family val="2"/>
      </rPr>
      <t>Complied with requirement = 10
Did not comply with requirement = 0</t>
    </r>
  </si>
  <si>
    <t>The evaluator will take the bidder’s confirmation to this requirement, submission of the ODF datasheet, and specification of the connector type as compliance. Bidders that do not specifiy the connector type in the summary column will only receive a partial compliance score. The ODF datasheet is compulsory and not providing it will result in a non-compliance score.
ODF datasheet not provided = 0
Connector type not specified = 5
ODF datasheet provided and connector type specified as per 5.4 Annexure B1  = 10</t>
  </si>
  <si>
    <t>Optical Fibre and Splicing Specifications</t>
  </si>
  <si>
    <t>Bidders must respond with a "Comply" in the response column. In so doing, the bidder commits to meeting the optical specifications stated in section 5.2 and 5.3 of Annexure B1. The bidder must additionally submit a sample OTDR test result which complies with the CSIR's requirements.</t>
  </si>
  <si>
    <t>Bidders must respond with a "Comply" in the response column. In so doing, the bidder commits to the requirements stated in section 5.4 of Annexure B1. The datasheet of the ODF that will be used must be submitted The bidder must additionally specify the type of connector that will be provided at either end of the fibre in the summary column.</t>
  </si>
  <si>
    <t>A bidder will comply if they respond with a "Comply" and submit a sample OTDR result. If the OTDR results does not meet the optical specifications stated in section 5.2 and 5.3 of Annexure B1, the bidder will receive a non-compliance score.
(a score of 10 will be given to bidders that comply and 0 to bidders that do not comply)</t>
  </si>
  <si>
    <t xml:space="preserve">Bidders must provide all internal construction standards that they use to lay fibre as per section 5.5 of Annexure B1. </t>
  </si>
  <si>
    <r>
      <t>The bidder has internal standards. Bidders will comply if the standards that they submit clearly define how fibre is deployed. (If a new build is not proposed, the bidder is still required to include), (but is not limited to) 
1. How fibre is blown/pulled through ducts. 
2. Depth of trenches.</t>
    </r>
    <r>
      <rPr>
        <strike/>
        <sz val="10"/>
        <color theme="1"/>
        <rFont val="Arial"/>
        <family val="2"/>
      </rPr>
      <t xml:space="preserve">
</t>
    </r>
    <r>
      <rPr>
        <sz val="10"/>
        <color theme="1"/>
        <rFont val="Arial"/>
        <family val="2"/>
      </rPr>
      <t>3. Backfilling procedure.</t>
    </r>
    <r>
      <rPr>
        <strike/>
        <sz val="10"/>
        <color theme="1"/>
        <rFont val="Arial"/>
        <family val="2"/>
      </rPr>
      <t xml:space="preserve"> 
</t>
    </r>
    <r>
      <rPr>
        <sz val="10"/>
        <color theme="1"/>
        <rFont val="Arial"/>
        <family val="2"/>
      </rPr>
      <t xml:space="preserve">4. Distance between man-holes. 
Not submiting the bidders internal construction standards or providing standards that contains none of the 4 required details listed above will result in a non-compliance score = 0
If some these details are not included, bidders will only receive a partial compliance score = 5
If all these details are included, bidders will received full compliance = 10
</t>
    </r>
    <r>
      <rPr>
        <b/>
        <sz val="10"/>
        <color theme="1"/>
        <rFont val="Arial"/>
        <family val="2"/>
      </rPr>
      <t>(a score of 0, 5 or 10 will be given to bidders based on their response)</t>
    </r>
  </si>
  <si>
    <t xml:space="preserve">Link 2: Agricultural Research Council (Animal Production Institute Irene) to State Information Technology Agency (Centurion) </t>
  </si>
  <si>
    <t>Link 3: Agricultural Research Council (Animal Production Institute Irene) to University of South Africa (SBL Midrand)</t>
  </si>
  <si>
    <t>Link 4: Teraco Isando to University of South Africa (SBL Midrand)</t>
  </si>
  <si>
    <t>Link 5: Teraco Isando to Internet Solutions(Parklands)
*Please take note that two of the required fibre pairs will be routed from Teraco Isando to IS Parklands, and one fibre pair will be routed from Teraco Isando, drop off at NHLS Sandringham, and proceed to terminate at IS Parklands</t>
  </si>
  <si>
    <t xml:space="preserve">Bidders must indicate in the summary column whether the link(s) that they are proposing is provisioned on another supplier's underlying infrastructure (either through lease agreements, IRUs, or other arrangements) and if so, from whom.
 </t>
  </si>
  <si>
    <t>Bidders must confirm that the fibre pair(s) is supplied end-to-end (ODF to ODF) and provide a logical diagram for each fibre segment showing any patches on the link (bidders can assume 2 patches will be required at each end point). 
For this link, a cross connect for each fibre pair will be required at IS Parklands. Bidders are required to confirm if they will provide the required cross connects and also provide pricing in Annexure D1.</t>
  </si>
  <si>
    <t>Bidders must confirm that the fibre pair(s) is supplied end-to-end (ODF to ODF) and provide a logical diagram for each fibre segment showing any patches on the link (bidders can assume 2 patches will be required at each end point). 
For this link, a cross connect for each fibre pair will be required at Teraco Isando and IS Parklands. Bidders are required to confirm if they will provide the required cross connects and also provide pricing in Annexure D1.</t>
  </si>
  <si>
    <t>Bidders must confirm that the fibre pair(s) is supplied end-to-end (ODF to ODF) and provide a logical diagram for each fibre segment showing any patches on the link (bidders can assume 2 patches will be required at each end point). 
For this link, a cross connect for each fibre pair will be required at Teraco Isando. Bidders are required to confirm if they will provide the required cross connects and also provide pricing in Annexure D1.</t>
  </si>
  <si>
    <r>
      <rPr>
        <sz val="10"/>
        <color rgb="FF000000"/>
        <rFont val="Arial"/>
        <family val="2"/>
      </rPr>
      <t xml:space="preserve">The evaluator will check if all of the line items specified by the CSIR in section 7 of Annexure B1 is contained in the project plan =10
If the Project plan does not align to the link delivery times that they have committed to in their response above, the bidder will receive a partial-compliance score = 5
Not submitting a project plan with the line items specified in section </t>
    </r>
    <r>
      <rPr>
        <sz val="10"/>
        <rFont val="Arial"/>
        <family val="2"/>
      </rPr>
      <t>7</t>
    </r>
    <r>
      <rPr>
        <sz val="10"/>
        <color rgb="FF000000"/>
        <rFont val="Arial"/>
        <family val="2"/>
      </rPr>
      <t xml:space="preserve"> of Annexure B1 will result in a non-compliance score = 0
(a score of 0, 5 or 10 will be given to bidders based on their response)</t>
    </r>
  </si>
  <si>
    <t>Bidders are to explicitly state that they will offer direct physical access to single-mode fibre cores as required. Bidders shall provide either G.652.D, G.657.A1 or G.657.A2 fibre in compliance to the cable specifications (including chromatic and polarization mode dispersion) specified by the ITU</t>
  </si>
  <si>
    <t>3604/23/11/2023 - Dark fibre links for Gauteng intercity network for the South African National Research Network (SANReN)</t>
  </si>
  <si>
    <r>
      <t xml:space="preserve">The bidder will comply if fibre patches are only at the end points, and if they confirm that a cross connect for each fibre will be provided and also complete Annexure D1 accordingly. 
Bidder will partially comply if fibre patches are only at the end points, and there is no confirmation/pricing in Annexure D1 that they provide cross connects.
The bidder will not comply if fibre patches are anywhere other than end points.  
</t>
    </r>
    <r>
      <rPr>
        <b/>
        <sz val="10"/>
        <rFont val="Arial"/>
        <family val="2"/>
      </rPr>
      <t xml:space="preserve">(a score of 10 will be given to bidders that comply, 5 to bidders that partially comply and 0 to bidders that do not comply)
</t>
    </r>
    <r>
      <rPr>
        <sz val="10"/>
        <rFont val="Arial"/>
        <family val="2"/>
      </rPr>
      <t>Complied with requirement = 10
Partially complied with the requirement  = 5
Did not comply with requirement = 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</si>
</sst>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rgb="FF000000"/>
      <name val="Calibri"/>
    </font>
    <font>
      <b/>
      <sz val="11"/>
      <color rgb="FF000000"/>
      <name val="Calibri"/>
      <family val="2"/>
      <scheme val="minor"/>
    </font>
    <font>
      <sz val="11"/>
      <name val="Calibri"/>
      <family val="2"/>
      <scheme val="minor"/>
    </font>
    <font>
      <sz val="11"/>
      <color rgb="FF000000"/>
      <name val="Calibri"/>
      <family val="2"/>
      <scheme val="minor"/>
    </font>
    <font>
      <sz val="14"/>
      <color rgb="FF000000"/>
      <name val="Calibri"/>
      <family val="2"/>
      <scheme val="minor"/>
    </font>
    <font>
      <sz val="10"/>
      <color rgb="FF000000"/>
      <name val="Calibri"/>
      <family val="2"/>
      <scheme val="minor"/>
    </font>
    <font>
      <b/>
      <i/>
      <sz val="14"/>
      <color rgb="FF000000"/>
      <name val="Calibri"/>
      <family val="2"/>
      <scheme val="minor"/>
    </font>
    <font>
      <i/>
      <sz val="10"/>
      <color rgb="FF000000"/>
      <name val="Calibri"/>
      <family val="2"/>
      <scheme val="minor"/>
    </font>
    <font>
      <i/>
      <sz val="11"/>
      <color rgb="FF000000"/>
      <name val="Calibri"/>
      <family val="2"/>
      <scheme val="minor"/>
    </font>
    <font>
      <b/>
      <sz val="14"/>
      <color rgb="FF000000"/>
      <name val="Calibri"/>
      <family val="2"/>
      <scheme val="minor"/>
    </font>
    <font>
      <sz val="10"/>
      <name val="Arial"/>
      <family val="2"/>
    </font>
    <font>
      <sz val="10"/>
      <color rgb="FF000000"/>
      <name val="Arial"/>
      <family val="2"/>
    </font>
    <font>
      <b/>
      <i/>
      <sz val="10"/>
      <name val="Arial"/>
      <family val="2"/>
    </font>
    <font>
      <sz val="11"/>
      <color rgb="FF000000"/>
      <name val="Calibri"/>
      <family val="2"/>
    </font>
    <font>
      <sz val="11"/>
      <color rgb="FF000000"/>
      <name val="Arial"/>
      <family val="2"/>
    </font>
    <font>
      <b/>
      <sz val="14"/>
      <color rgb="FF000000"/>
      <name val="Arial"/>
      <family val="2"/>
    </font>
    <font>
      <sz val="14"/>
      <name val="Arial"/>
      <family val="2"/>
    </font>
    <font>
      <b/>
      <sz val="11"/>
      <color rgb="FF000000"/>
      <name val="Arial"/>
      <family val="2"/>
    </font>
    <font>
      <sz val="11"/>
      <name val="Arial"/>
      <family val="2"/>
    </font>
    <font>
      <sz val="11"/>
      <color theme="0"/>
      <name val="Arial"/>
      <family val="2"/>
    </font>
    <font>
      <sz val="14"/>
      <color theme="0"/>
      <name val="Arial"/>
      <family val="2"/>
    </font>
    <font>
      <b/>
      <sz val="10"/>
      <name val="Arial"/>
      <family val="2"/>
    </font>
    <font>
      <sz val="10"/>
      <color rgb="FFFF0000"/>
      <name val="Arial"/>
      <family val="2"/>
    </font>
    <font>
      <sz val="10"/>
      <name val="Arial"/>
      <family val="2"/>
    </font>
    <font>
      <sz val="10"/>
      <color theme="1"/>
      <name val="Arial"/>
      <family val="2"/>
    </font>
    <font>
      <strike/>
      <sz val="10"/>
      <color theme="1"/>
      <name val="Arial"/>
      <family val="2"/>
    </font>
    <font>
      <b/>
      <sz val="10"/>
      <color theme="1"/>
      <name val="Arial"/>
      <family val="2"/>
    </font>
  </fonts>
  <fills count="12">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rgb="FFBFBFBF"/>
        <bgColor rgb="FFBFBFBF"/>
      </patternFill>
    </fill>
    <fill>
      <patternFill patternType="solid">
        <fgColor rgb="FFEAF1DD"/>
        <bgColor rgb="FFEAF1DD"/>
      </patternFill>
    </fill>
    <fill>
      <patternFill patternType="solid">
        <fgColor rgb="FFFFFF00"/>
        <bgColor indexed="64"/>
      </patternFill>
    </fill>
    <fill>
      <patternFill patternType="solid">
        <fgColor theme="2"/>
        <bgColor indexed="64"/>
      </patternFill>
    </fill>
    <fill>
      <patternFill patternType="solid">
        <fgColor theme="2"/>
        <bgColor rgb="FF92D050"/>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s>
  <borders count="2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double">
        <color rgb="FF000000"/>
      </right>
      <top style="thin">
        <color rgb="FF000000"/>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s>
  <cellStyleXfs count="3">
    <xf numFmtId="0" fontId="0" fillId="0" borderId="0"/>
    <xf numFmtId="9" fontId="13" fillId="0" borderId="0" applyFont="0" applyFill="0" applyBorder="0" applyAlignment="0" applyProtection="0"/>
    <xf numFmtId="0" fontId="13" fillId="0" borderId="0"/>
  </cellStyleXfs>
  <cellXfs count="87">
    <xf numFmtId="0" fontId="0" fillId="0" borderId="0" xfId="0"/>
    <xf numFmtId="0" fontId="3" fillId="0" borderId="0" xfId="0" applyFont="1" applyAlignment="1">
      <alignment vertical="center"/>
    </xf>
    <xf numFmtId="0" fontId="3" fillId="2" borderId="0" xfId="0" applyFont="1" applyFill="1" applyAlignment="1">
      <alignment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7" fillId="2" borderId="0" xfId="0" applyFont="1" applyFill="1" applyAlignment="1">
      <alignment horizontal="center" vertical="center" wrapText="1"/>
    </xf>
    <xf numFmtId="0" fontId="1" fillId="2"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14" fillId="0" borderId="0" xfId="0" applyFont="1" applyAlignment="1">
      <alignment vertical="center"/>
    </xf>
    <xf numFmtId="0" fontId="16" fillId="0" borderId="0" xfId="0" applyFont="1" applyAlignment="1">
      <alignment vertical="center"/>
    </xf>
    <xf numFmtId="0" fontId="19" fillId="0" borderId="0" xfId="0" applyFont="1" applyAlignment="1">
      <alignment vertical="center"/>
    </xf>
    <xf numFmtId="0" fontId="17" fillId="0" borderId="5" xfId="0" applyFont="1" applyBorder="1" applyAlignment="1">
      <alignment horizontal="left" vertical="center"/>
    </xf>
    <xf numFmtId="0" fontId="17" fillId="3" borderId="6" xfId="0" applyFont="1" applyFill="1" applyBorder="1" applyAlignment="1">
      <alignment horizontal="center" vertical="center"/>
    </xf>
    <xf numFmtId="0" fontId="17" fillId="0" borderId="7" xfId="0" applyFont="1" applyBorder="1" applyAlignment="1">
      <alignment horizontal="center" vertical="center"/>
    </xf>
    <xf numFmtId="0" fontId="17" fillId="0" borderId="11" xfId="0" applyFont="1" applyBorder="1" applyAlignment="1">
      <alignment horizontal="left" vertical="center"/>
    </xf>
    <xf numFmtId="0" fontId="17" fillId="3" borderId="19" xfId="0" applyFont="1" applyFill="1" applyBorder="1" applyAlignment="1">
      <alignment horizontal="center" vertical="center"/>
    </xf>
    <xf numFmtId="0" fontId="17" fillId="0" borderId="20" xfId="0" applyFont="1" applyBorder="1" applyAlignment="1">
      <alignment horizontal="center" vertical="center"/>
    </xf>
    <xf numFmtId="0" fontId="17" fillId="0" borderId="21" xfId="0" applyFont="1" applyBorder="1" applyAlignment="1">
      <alignment horizontal="left" vertical="center"/>
    </xf>
    <xf numFmtId="0" fontId="17" fillId="3" borderId="22" xfId="0" applyFont="1" applyFill="1" applyBorder="1" applyAlignment="1">
      <alignment horizontal="center" vertical="center"/>
    </xf>
    <xf numFmtId="164" fontId="17" fillId="3" borderId="22" xfId="0" applyNumberFormat="1" applyFont="1" applyFill="1" applyBorder="1" applyAlignment="1">
      <alignment horizontal="center" vertical="center"/>
    </xf>
    <xf numFmtId="0" fontId="17" fillId="0" borderId="23" xfId="0" applyFont="1" applyBorder="1" applyAlignment="1">
      <alignment horizontal="center" vertical="center"/>
    </xf>
    <xf numFmtId="0" fontId="17" fillId="0" borderId="8" xfId="0" applyFont="1" applyBorder="1" applyAlignment="1">
      <alignment horizontal="left" vertical="center"/>
    </xf>
    <xf numFmtId="9" fontId="17" fillId="0" borderId="9" xfId="0" applyNumberFormat="1" applyFont="1" applyBorder="1" applyAlignment="1">
      <alignment horizontal="center" vertical="center"/>
    </xf>
    <xf numFmtId="164" fontId="17" fillId="0" borderId="9" xfId="1" applyNumberFormat="1" applyFont="1" applyBorder="1" applyAlignment="1" applyProtection="1">
      <alignment horizontal="center" vertical="center"/>
    </xf>
    <xf numFmtId="0" fontId="17" fillId="0" borderId="10" xfId="0" applyFont="1" applyBorder="1" applyAlignment="1">
      <alignment horizontal="center" vertical="center"/>
    </xf>
    <xf numFmtId="0" fontId="17" fillId="0" borderId="0" xfId="0" applyFont="1" applyAlignment="1">
      <alignment horizontal="center" vertical="center" wrapText="1"/>
    </xf>
    <xf numFmtId="0" fontId="17" fillId="0" borderId="0" xfId="0" applyFont="1" applyAlignment="1">
      <alignment vertical="center"/>
    </xf>
    <xf numFmtId="0" fontId="17" fillId="4" borderId="18" xfId="0" applyFont="1" applyFill="1" applyBorder="1" applyAlignment="1">
      <alignment horizontal="center" vertical="center" wrapText="1"/>
    </xf>
    <xf numFmtId="10" fontId="17" fillId="4" borderId="18" xfId="0" applyNumberFormat="1" applyFont="1" applyFill="1" applyBorder="1" applyAlignment="1">
      <alignment horizontal="center" vertical="center" wrapText="1"/>
    </xf>
    <xf numFmtId="1" fontId="17" fillId="5" borderId="18" xfId="0" applyNumberFormat="1" applyFont="1" applyFill="1" applyBorder="1" applyAlignment="1">
      <alignment horizontal="center" vertical="center" wrapText="1"/>
    </xf>
    <xf numFmtId="164" fontId="17" fillId="5" borderId="18" xfId="1" applyNumberFormat="1" applyFont="1" applyFill="1" applyBorder="1" applyAlignment="1" applyProtection="1">
      <alignment horizontal="center" vertical="center" wrapText="1"/>
    </xf>
    <xf numFmtId="0" fontId="17" fillId="5" borderId="18" xfId="0" applyFont="1" applyFill="1" applyBorder="1" applyAlignment="1">
      <alignment horizontal="center" vertical="center" wrapText="1"/>
    </xf>
    <xf numFmtId="0" fontId="11" fillId="0" borderId="18" xfId="0" applyFont="1" applyBorder="1" applyAlignment="1">
      <alignment horizontal="left" vertical="center" wrapText="1"/>
    </xf>
    <xf numFmtId="0" fontId="10" fillId="0" borderId="18" xfId="0" applyFont="1" applyBorder="1" applyAlignment="1">
      <alignment horizontal="left" vertical="center" wrapText="1"/>
    </xf>
    <xf numFmtId="0" fontId="14" fillId="3" borderId="18" xfId="0" applyFont="1" applyFill="1" applyBorder="1" applyAlignment="1">
      <alignment horizontal="center" vertical="center" wrapText="1"/>
    </xf>
    <xf numFmtId="10" fontId="14" fillId="3" borderId="18" xfId="1" applyNumberFormat="1" applyFont="1" applyFill="1" applyBorder="1" applyAlignment="1" applyProtection="1">
      <alignment horizontal="center" vertical="center" wrapText="1"/>
    </xf>
    <xf numFmtId="0" fontId="14" fillId="7" borderId="0" xfId="0" applyFont="1" applyFill="1" applyAlignment="1">
      <alignment vertical="center"/>
    </xf>
    <xf numFmtId="49" fontId="17" fillId="8" borderId="18" xfId="0" applyNumberFormat="1" applyFont="1" applyFill="1" applyBorder="1" applyAlignment="1">
      <alignment horizontal="center" vertical="center" wrapText="1"/>
    </xf>
    <xf numFmtId="49" fontId="17" fillId="8" borderId="18" xfId="0" applyNumberFormat="1" applyFont="1" applyFill="1" applyBorder="1" applyAlignment="1">
      <alignment horizontal="left" vertical="center" wrapText="1"/>
    </xf>
    <xf numFmtId="0" fontId="17" fillId="8" borderId="18" xfId="0" applyFont="1" applyFill="1" applyBorder="1" applyAlignment="1">
      <alignment horizontal="center" vertical="center" wrapText="1"/>
    </xf>
    <xf numFmtId="49" fontId="10" fillId="10" borderId="18" xfId="0" applyNumberFormat="1" applyFont="1" applyFill="1" applyBorder="1" applyAlignment="1" applyProtection="1">
      <alignment horizontal="left" vertical="center" wrapText="1"/>
      <protection locked="0"/>
    </xf>
    <xf numFmtId="49" fontId="11" fillId="10" borderId="18" xfId="0" applyNumberFormat="1" applyFont="1" applyFill="1" applyBorder="1" applyAlignment="1" applyProtection="1">
      <alignment horizontal="left" vertical="center" wrapText="1"/>
      <protection locked="0"/>
    </xf>
    <xf numFmtId="0" fontId="11" fillId="0" borderId="4" xfId="0" applyFont="1" applyBorder="1" applyAlignment="1">
      <alignment horizontal="left" vertical="center" wrapText="1"/>
    </xf>
    <xf numFmtId="0" fontId="14" fillId="11" borderId="18" xfId="0" applyFont="1" applyFill="1" applyBorder="1" applyAlignment="1">
      <alignment horizontal="center" vertical="center" wrapText="1"/>
    </xf>
    <xf numFmtId="0" fontId="18" fillId="0" borderId="0" xfId="0" applyFont="1" applyAlignment="1">
      <alignment vertical="center"/>
    </xf>
    <xf numFmtId="0" fontId="20" fillId="0" borderId="0" xfId="0" applyFont="1" applyAlignment="1">
      <alignment horizontal="center" vertical="center"/>
    </xf>
    <xf numFmtId="0" fontId="20" fillId="0" borderId="0" xfId="0" applyFont="1" applyAlignment="1">
      <alignment vertical="center"/>
    </xf>
    <xf numFmtId="0" fontId="10" fillId="0" borderId="4" xfId="0" applyFont="1" applyBorder="1" applyAlignment="1">
      <alignment horizontal="left" vertical="center" wrapText="1"/>
    </xf>
    <xf numFmtId="0" fontId="11" fillId="0" borderId="3" xfId="0" applyFont="1" applyBorder="1" applyAlignment="1">
      <alignment horizontal="left" vertical="center" wrapText="1"/>
    </xf>
    <xf numFmtId="0" fontId="11" fillId="0" borderId="24" xfId="0" applyFont="1" applyBorder="1" applyAlignment="1">
      <alignment horizontal="left" vertical="center" wrapText="1"/>
    </xf>
    <xf numFmtId="0" fontId="11" fillId="0" borderId="25" xfId="0" applyFont="1" applyBorder="1" applyAlignment="1">
      <alignment horizontal="left" vertical="center" wrapText="1"/>
    </xf>
    <xf numFmtId="0" fontId="23" fillId="0" borderId="4" xfId="0" applyFont="1" applyBorder="1" applyAlignment="1">
      <alignment horizontal="left" vertical="center" wrapText="1"/>
    </xf>
    <xf numFmtId="0" fontId="24" fillId="0" borderId="18"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9" fillId="6" borderId="12" xfId="0" applyFont="1" applyFill="1" applyBorder="1" applyAlignment="1">
      <alignment horizontal="center" vertical="center"/>
    </xf>
    <xf numFmtId="0" fontId="9" fillId="6" borderId="13" xfId="0" applyFont="1" applyFill="1" applyBorder="1" applyAlignment="1">
      <alignment horizontal="center" vertical="center"/>
    </xf>
    <xf numFmtId="0" fontId="9" fillId="6" borderId="14" xfId="0" applyFont="1" applyFill="1" applyBorder="1" applyAlignment="1">
      <alignment horizontal="center" vertical="center"/>
    </xf>
    <xf numFmtId="0" fontId="6" fillId="2" borderId="0" xfId="0" applyFont="1" applyFill="1" applyAlignment="1">
      <alignment horizontal="left" vertical="center"/>
    </xf>
    <xf numFmtId="0" fontId="2" fillId="0" borderId="0" xfId="0" applyFont="1" applyAlignment="1">
      <alignment vertical="center"/>
    </xf>
    <xf numFmtId="0" fontId="5" fillId="2" borderId="0" xfId="0" applyFont="1" applyFill="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3" fillId="2" borderId="2" xfId="0" applyFont="1" applyFill="1" applyBorder="1" applyAlignment="1">
      <alignment horizontal="left" vertical="center"/>
    </xf>
    <xf numFmtId="0" fontId="2" fillId="0" borderId="2" xfId="0" applyFont="1" applyBorder="1" applyAlignment="1">
      <alignment vertical="center"/>
    </xf>
    <xf numFmtId="0" fontId="2" fillId="0" borderId="3" xfId="0" applyFont="1" applyBorder="1" applyAlignment="1">
      <alignment vertical="center"/>
    </xf>
    <xf numFmtId="0" fontId="3" fillId="2" borderId="2" xfId="0" applyFont="1" applyFill="1" applyBorder="1" applyAlignment="1">
      <alignment horizontal="left" vertical="center" wrapText="1"/>
    </xf>
    <xf numFmtId="0" fontId="1" fillId="0" borderId="2" xfId="0" applyFont="1" applyBorder="1" applyAlignment="1">
      <alignment horizontal="left" vertical="center" wrapText="1"/>
    </xf>
    <xf numFmtId="49" fontId="17" fillId="4" borderId="18" xfId="0" applyNumberFormat="1" applyFont="1" applyFill="1" applyBorder="1" applyAlignment="1">
      <alignment horizontal="left" vertical="center" wrapText="1"/>
    </xf>
    <xf numFmtId="0" fontId="18" fillId="0" borderId="18" xfId="0" applyFont="1" applyBorder="1" applyAlignment="1">
      <alignment vertical="center"/>
    </xf>
    <xf numFmtId="0" fontId="15" fillId="6" borderId="12" xfId="0" applyFont="1" applyFill="1" applyBorder="1" applyAlignment="1" applyProtection="1">
      <alignment horizontal="center" vertical="center" wrapText="1"/>
      <protection locked="0"/>
    </xf>
    <xf numFmtId="0" fontId="15" fillId="6" borderId="13" xfId="0" applyFont="1" applyFill="1" applyBorder="1" applyAlignment="1" applyProtection="1">
      <alignment horizontal="center" vertical="center" wrapText="1"/>
      <protection locked="0"/>
    </xf>
    <xf numFmtId="0" fontId="15" fillId="6" borderId="14" xfId="0" applyFont="1" applyFill="1" applyBorder="1" applyAlignment="1" applyProtection="1">
      <alignment horizontal="center" vertical="center" wrapText="1"/>
      <protection locked="0"/>
    </xf>
    <xf numFmtId="0" fontId="14" fillId="0" borderId="0" xfId="0" applyFont="1" applyAlignment="1">
      <alignment horizontal="center" vertical="center"/>
    </xf>
    <xf numFmtId="49" fontId="17" fillId="8" borderId="12" xfId="0" applyNumberFormat="1" applyFont="1" applyFill="1" applyBorder="1" applyAlignment="1">
      <alignment horizontal="center" vertical="center" wrapText="1"/>
    </xf>
    <xf numFmtId="49" fontId="17" fillId="8" borderId="14" xfId="0" applyNumberFormat="1" applyFont="1" applyFill="1" applyBorder="1" applyAlignment="1">
      <alignment horizontal="center" vertical="center" wrapText="1"/>
    </xf>
    <xf numFmtId="0" fontId="14" fillId="9" borderId="12" xfId="0" applyFont="1" applyFill="1" applyBorder="1" applyAlignment="1" applyProtection="1">
      <alignment horizontal="center" vertical="center"/>
      <protection locked="0"/>
    </xf>
    <xf numFmtId="0" fontId="14" fillId="9" borderId="13" xfId="0" applyFont="1" applyFill="1" applyBorder="1" applyAlignment="1" applyProtection="1">
      <alignment horizontal="center" vertical="center"/>
      <protection locked="0"/>
    </xf>
    <xf numFmtId="0" fontId="14" fillId="9" borderId="14" xfId="0" applyFont="1" applyFill="1" applyBorder="1" applyAlignment="1" applyProtection="1">
      <alignment horizontal="center" vertical="center"/>
      <protection locked="0"/>
    </xf>
    <xf numFmtId="49" fontId="17" fillId="8" borderId="18" xfId="0" applyNumberFormat="1" applyFont="1" applyFill="1" applyBorder="1" applyAlignment="1">
      <alignment horizontal="center" vertical="center" wrapText="1"/>
    </xf>
    <xf numFmtId="0" fontId="18" fillId="7" borderId="18" xfId="0" applyFont="1" applyFill="1" applyBorder="1" applyAlignment="1">
      <alignment vertical="center"/>
    </xf>
    <xf numFmtId="0" fontId="17" fillId="0" borderId="0" xfId="0" applyFont="1" applyAlignment="1">
      <alignment horizontal="center" vertical="center" wrapText="1"/>
    </xf>
    <xf numFmtId="0" fontId="17" fillId="0" borderId="0" xfId="0" applyFont="1" applyAlignment="1">
      <alignment horizontal="center" vertical="center"/>
    </xf>
    <xf numFmtId="0" fontId="14" fillId="0" borderId="26" xfId="0" applyFont="1" applyBorder="1" applyAlignment="1">
      <alignment horizontal="center" vertical="center"/>
    </xf>
  </cellXfs>
  <cellStyles count="3">
    <cellStyle name="Normal" xfId="0" builtinId="0"/>
    <cellStyle name="Normal 2" xfId="2" xr:uid="{00000000-0005-0000-0000-00000100000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L17"/>
  <sheetViews>
    <sheetView zoomScaleNormal="100" workbookViewId="0">
      <selection activeCell="C1" sqref="C1:K1"/>
    </sheetView>
  </sheetViews>
  <sheetFormatPr defaultColWidth="15.1796875" defaultRowHeight="15" customHeight="1" x14ac:dyDescent="0.35"/>
  <cols>
    <col min="1" max="1" width="3" style="1" bestFit="1" customWidth="1"/>
    <col min="2" max="2" width="0.453125" style="1" customWidth="1"/>
    <col min="3" max="6" width="21.1796875" style="1" customWidth="1"/>
    <col min="7" max="7" width="23.453125" style="1" customWidth="1"/>
    <col min="8" max="10" width="5.453125" style="1" customWidth="1"/>
    <col min="11" max="11" width="56.453125" style="1" customWidth="1"/>
    <col min="12" max="17" width="5.453125" style="1" customWidth="1"/>
    <col min="18" max="26" width="13.453125" style="1" customWidth="1"/>
    <col min="27" max="16384" width="15.1796875" style="1"/>
  </cols>
  <sheetData>
    <row r="1" spans="1:12" ht="25.5" customHeight="1" thickBot="1" x14ac:dyDescent="0.4">
      <c r="C1" s="57" t="s">
        <v>87</v>
      </c>
      <c r="D1" s="58"/>
      <c r="E1" s="58"/>
      <c r="F1" s="58"/>
      <c r="G1" s="58"/>
      <c r="H1" s="58"/>
      <c r="I1" s="58"/>
      <c r="J1" s="58"/>
      <c r="K1" s="59"/>
    </row>
    <row r="3" spans="1:12" ht="27" customHeight="1" x14ac:dyDescent="0.35">
      <c r="A3" s="2"/>
      <c r="B3" s="2"/>
      <c r="C3" s="63" t="s">
        <v>0</v>
      </c>
      <c r="D3" s="64"/>
      <c r="E3" s="64"/>
      <c r="F3" s="64"/>
      <c r="G3" s="64"/>
      <c r="H3" s="64"/>
      <c r="I3" s="64"/>
      <c r="J3" s="64"/>
      <c r="K3" s="65"/>
      <c r="L3" s="2"/>
    </row>
    <row r="4" spans="1:12" ht="14.25" customHeight="1" x14ac:dyDescent="0.35">
      <c r="A4" s="2"/>
      <c r="B4" s="2"/>
      <c r="C4" s="2"/>
      <c r="D4" s="2"/>
      <c r="E4" s="2"/>
      <c r="F4" s="2"/>
      <c r="G4" s="2"/>
      <c r="H4" s="2"/>
      <c r="I4" s="2"/>
      <c r="J4" s="2"/>
      <c r="K4" s="2"/>
      <c r="L4" s="2"/>
    </row>
    <row r="5" spans="1:12" ht="41.25" customHeight="1" x14ac:dyDescent="0.35">
      <c r="A5" s="3">
        <v>1</v>
      </c>
      <c r="B5" s="4"/>
      <c r="C5" s="66" t="s">
        <v>1</v>
      </c>
      <c r="D5" s="67"/>
      <c r="E5" s="67"/>
      <c r="F5" s="67"/>
      <c r="G5" s="67"/>
      <c r="H5" s="67"/>
      <c r="I5" s="67"/>
      <c r="J5" s="67"/>
      <c r="K5" s="68"/>
      <c r="L5" s="2"/>
    </row>
    <row r="6" spans="1:12" ht="41.25" customHeight="1" x14ac:dyDescent="0.35">
      <c r="A6" s="3">
        <f>A5+1</f>
        <v>2</v>
      </c>
      <c r="B6" s="4"/>
      <c r="C6" s="69" t="s">
        <v>2</v>
      </c>
      <c r="D6" s="67"/>
      <c r="E6" s="67"/>
      <c r="F6" s="67"/>
      <c r="G6" s="67"/>
      <c r="H6" s="67"/>
      <c r="I6" s="67"/>
      <c r="J6" s="67"/>
      <c r="K6" s="68"/>
      <c r="L6" s="2"/>
    </row>
    <row r="7" spans="1:12" ht="41.25" customHeight="1" x14ac:dyDescent="0.35">
      <c r="A7" s="3">
        <f t="shared" ref="A7:A11" si="0">A6+1</f>
        <v>3</v>
      </c>
      <c r="B7" s="4"/>
      <c r="C7" s="69" t="s">
        <v>3</v>
      </c>
      <c r="D7" s="67"/>
      <c r="E7" s="67"/>
      <c r="F7" s="67"/>
      <c r="G7" s="67"/>
      <c r="H7" s="67"/>
      <c r="I7" s="67"/>
      <c r="J7" s="67"/>
      <c r="K7" s="68"/>
      <c r="L7" s="2"/>
    </row>
    <row r="8" spans="1:12" ht="41.25" customHeight="1" x14ac:dyDescent="0.35">
      <c r="A8" s="8">
        <f t="shared" si="0"/>
        <v>4</v>
      </c>
      <c r="B8" s="9"/>
      <c r="C8" s="69" t="s">
        <v>4</v>
      </c>
      <c r="D8" s="67"/>
      <c r="E8" s="67"/>
      <c r="F8" s="67"/>
      <c r="G8" s="67"/>
      <c r="H8" s="67"/>
      <c r="I8" s="67"/>
      <c r="J8" s="67"/>
      <c r="K8" s="68"/>
    </row>
    <row r="9" spans="1:12" ht="41.25" customHeight="1" x14ac:dyDescent="0.35">
      <c r="A9" s="8">
        <f t="shared" si="0"/>
        <v>5</v>
      </c>
      <c r="B9" s="9"/>
      <c r="C9" s="70" t="s">
        <v>5</v>
      </c>
      <c r="D9" s="67"/>
      <c r="E9" s="67"/>
      <c r="F9" s="67"/>
      <c r="G9" s="67"/>
      <c r="H9" s="67"/>
      <c r="I9" s="67"/>
      <c r="J9" s="67"/>
      <c r="K9" s="68"/>
    </row>
    <row r="10" spans="1:12" ht="41.25" customHeight="1" x14ac:dyDescent="0.35">
      <c r="A10" s="3">
        <f t="shared" si="0"/>
        <v>6</v>
      </c>
      <c r="B10" s="4"/>
      <c r="C10" s="69" t="s">
        <v>6</v>
      </c>
      <c r="D10" s="67"/>
      <c r="E10" s="67"/>
      <c r="F10" s="67"/>
      <c r="G10" s="67"/>
      <c r="H10" s="67"/>
      <c r="I10" s="67"/>
      <c r="J10" s="67"/>
      <c r="K10" s="68"/>
      <c r="L10" s="2"/>
    </row>
    <row r="11" spans="1:12" ht="41.25" customHeight="1" x14ac:dyDescent="0.35">
      <c r="A11" s="3">
        <f t="shared" si="0"/>
        <v>7</v>
      </c>
      <c r="B11" s="4"/>
      <c r="C11" s="69" t="s">
        <v>7</v>
      </c>
      <c r="D11" s="67"/>
      <c r="E11" s="67"/>
      <c r="F11" s="67"/>
      <c r="G11" s="67"/>
      <c r="H11" s="67"/>
      <c r="I11" s="67"/>
      <c r="J11" s="67"/>
      <c r="K11" s="68"/>
      <c r="L11" s="2"/>
    </row>
    <row r="12" spans="1:12" ht="14.25" customHeight="1" x14ac:dyDescent="0.35">
      <c r="A12" s="2"/>
      <c r="B12" s="2"/>
      <c r="C12" s="2"/>
      <c r="D12" s="2"/>
      <c r="E12" s="2"/>
      <c r="F12" s="2"/>
      <c r="G12" s="2"/>
      <c r="H12" s="2"/>
      <c r="I12" s="2"/>
      <c r="J12" s="2"/>
      <c r="K12" s="2"/>
      <c r="L12" s="2"/>
    </row>
    <row r="13" spans="1:12" ht="14.25" customHeight="1" x14ac:dyDescent="0.35">
      <c r="A13" s="2"/>
      <c r="B13" s="2"/>
      <c r="C13" s="62"/>
      <c r="D13" s="61"/>
      <c r="E13" s="61"/>
      <c r="F13" s="61"/>
      <c r="G13" s="61"/>
      <c r="H13" s="61"/>
      <c r="I13" s="61"/>
      <c r="J13" s="61"/>
      <c r="K13" s="61"/>
      <c r="L13" s="2"/>
    </row>
    <row r="14" spans="1:12" ht="18.75" customHeight="1" x14ac:dyDescent="0.35">
      <c r="A14" s="2"/>
      <c r="B14" s="2"/>
      <c r="C14" s="60" t="s">
        <v>8</v>
      </c>
      <c r="D14" s="61"/>
      <c r="E14" s="61"/>
      <c r="F14" s="61"/>
      <c r="G14" s="61"/>
      <c r="H14" s="2"/>
      <c r="I14" s="2"/>
      <c r="J14" s="2"/>
      <c r="K14" s="2"/>
      <c r="L14" s="2"/>
    </row>
    <row r="15" spans="1:12" ht="30" customHeight="1" x14ac:dyDescent="0.35">
      <c r="A15" s="2"/>
      <c r="B15" s="2"/>
      <c r="C15" s="6" t="s">
        <v>9</v>
      </c>
      <c r="D15" s="6" t="s">
        <v>10</v>
      </c>
      <c r="E15" s="6" t="s">
        <v>11</v>
      </c>
      <c r="F15" s="6" t="s">
        <v>12</v>
      </c>
      <c r="G15" s="6" t="s">
        <v>13</v>
      </c>
      <c r="H15" s="2"/>
      <c r="I15" s="2"/>
      <c r="J15" s="2"/>
      <c r="K15" s="2"/>
      <c r="L15" s="2"/>
    </row>
    <row r="16" spans="1:12" ht="120" customHeight="1" x14ac:dyDescent="0.35">
      <c r="A16" s="2"/>
      <c r="B16" s="2"/>
      <c r="C16" s="7" t="s">
        <v>14</v>
      </c>
      <c r="D16" s="7" t="s">
        <v>15</v>
      </c>
      <c r="E16" s="7" t="s">
        <v>16</v>
      </c>
      <c r="F16" s="7" t="s">
        <v>17</v>
      </c>
      <c r="G16" s="7" t="s">
        <v>18</v>
      </c>
      <c r="H16" s="2"/>
      <c r="I16" s="2"/>
      <c r="J16" s="2"/>
      <c r="K16" s="2"/>
      <c r="L16" s="2"/>
    </row>
    <row r="17" spans="1:12" ht="14.25" customHeight="1" x14ac:dyDescent="0.35">
      <c r="A17" s="2"/>
      <c r="B17" s="2"/>
      <c r="C17" s="5"/>
      <c r="D17" s="5"/>
      <c r="E17" s="5"/>
      <c r="F17" s="5"/>
      <c r="G17" s="5"/>
      <c r="H17" s="2"/>
      <c r="I17" s="2"/>
      <c r="J17" s="2"/>
      <c r="K17" s="2"/>
      <c r="L17" s="2"/>
    </row>
  </sheetData>
  <mergeCells count="11">
    <mergeCell ref="C1:K1"/>
    <mergeCell ref="C14:G14"/>
    <mergeCell ref="C13:K13"/>
    <mergeCell ref="C3:K3"/>
    <mergeCell ref="C5:K5"/>
    <mergeCell ref="C10:K10"/>
    <mergeCell ref="C9:K9"/>
    <mergeCell ref="C7:K7"/>
    <mergeCell ref="C8:K8"/>
    <mergeCell ref="C11:K11"/>
    <mergeCell ref="C6:K6"/>
  </mergeCells>
  <pageMargins left="0.51181102362204722" right="0.51181102362204722" top="0.55118110236220474" bottom="0.55118110236220474" header="0.31496062992125984" footer="0.31496062992125984"/>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9"/>
  <sheetViews>
    <sheetView topLeftCell="A16" zoomScale="70" zoomScaleNormal="70" workbookViewId="0">
      <selection activeCell="D24" sqref="D24"/>
    </sheetView>
  </sheetViews>
  <sheetFormatPr defaultColWidth="15.1796875" defaultRowHeight="14" x14ac:dyDescent="0.35"/>
  <cols>
    <col min="1" max="1" width="8.179687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9.453125" style="10"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x14ac:dyDescent="0.35">
      <c r="B1" s="73" t="s">
        <v>87</v>
      </c>
      <c r="C1" s="74"/>
      <c r="D1" s="74"/>
      <c r="E1" s="74"/>
      <c r="F1" s="74"/>
      <c r="G1" s="74"/>
      <c r="H1" s="74"/>
      <c r="I1" s="74"/>
      <c r="J1" s="74"/>
      <c r="K1" s="75"/>
    </row>
    <row r="3" spans="1:12" ht="18" customHeight="1" x14ac:dyDescent="0.35">
      <c r="B3" s="84" t="s">
        <v>19</v>
      </c>
      <c r="C3" s="85"/>
      <c r="D3" s="85"/>
      <c r="E3" s="85"/>
      <c r="F3" s="85"/>
      <c r="G3" s="85"/>
      <c r="H3" s="85"/>
      <c r="I3" s="85"/>
      <c r="J3" s="85"/>
      <c r="K3" s="85"/>
    </row>
    <row r="4" spans="1:12" x14ac:dyDescent="0.35">
      <c r="B4" s="76"/>
      <c r="C4" s="76"/>
      <c r="D4" s="76"/>
      <c r="E4" s="76"/>
      <c r="F4" s="76"/>
      <c r="G4" s="76"/>
      <c r="H4" s="76"/>
      <c r="I4" s="76"/>
      <c r="J4" s="76"/>
      <c r="K4" s="76"/>
    </row>
    <row r="5" spans="1:12" x14ac:dyDescent="0.35">
      <c r="B5" s="77" t="s">
        <v>20</v>
      </c>
      <c r="C5" s="78"/>
      <c r="D5" s="79"/>
      <c r="E5" s="80"/>
      <c r="F5" s="80"/>
      <c r="G5" s="80"/>
      <c r="H5" s="80"/>
      <c r="I5" s="80"/>
      <c r="J5" s="80"/>
      <c r="K5" s="81"/>
    </row>
    <row r="6" spans="1:12" ht="18" thickBot="1" x14ac:dyDescent="0.4">
      <c r="A6" s="46"/>
      <c r="B6" s="47"/>
      <c r="C6" s="48"/>
      <c r="D6" s="48"/>
      <c r="E6" s="48"/>
      <c r="F6" s="11"/>
      <c r="G6" s="11"/>
      <c r="H6" s="11"/>
      <c r="I6" s="11"/>
      <c r="J6" s="11"/>
      <c r="K6" s="11"/>
    </row>
    <row r="7" spans="1:12" ht="14.5" thickTop="1" x14ac:dyDescent="0.35">
      <c r="A7" s="46"/>
      <c r="B7" s="12">
        <v>0</v>
      </c>
      <c r="C7" s="12">
        <v>0</v>
      </c>
      <c r="D7" s="12" t="s">
        <v>21</v>
      </c>
      <c r="E7" s="12" t="s">
        <v>21</v>
      </c>
      <c r="F7" s="12"/>
      <c r="H7" s="13" t="s">
        <v>22</v>
      </c>
      <c r="I7" s="14"/>
      <c r="J7" s="14"/>
      <c r="K7" s="15" t="str">
        <f>IF(AND(K8="PASS",K9="PASS"), "PASS","FAIL")</f>
        <v>FAIL</v>
      </c>
    </row>
    <row r="8" spans="1:12" x14ac:dyDescent="0.35">
      <c r="A8" s="46"/>
      <c r="B8" s="12">
        <v>10</v>
      </c>
      <c r="C8" s="12">
        <v>5</v>
      </c>
      <c r="D8" s="12" t="s">
        <v>23</v>
      </c>
      <c r="E8" s="12" t="s">
        <v>24</v>
      </c>
      <c r="F8" s="12" t="s">
        <v>25</v>
      </c>
      <c r="H8" s="16" t="s">
        <v>26</v>
      </c>
      <c r="I8" s="17"/>
      <c r="J8" s="17"/>
      <c r="K8" s="18" t="str">
        <f>IF((OR(G15:G28)),"FAIL","PASS")</f>
        <v>PASS</v>
      </c>
    </row>
    <row r="9" spans="1:12" x14ac:dyDescent="0.35">
      <c r="A9" s="46"/>
      <c r="B9" s="12"/>
      <c r="C9" s="12">
        <v>10</v>
      </c>
      <c r="D9" s="12"/>
      <c r="E9" s="12" t="s">
        <v>23</v>
      </c>
      <c r="F9" s="12"/>
      <c r="H9" s="19" t="s">
        <v>27</v>
      </c>
      <c r="I9" s="20"/>
      <c r="J9" s="21"/>
      <c r="K9" s="22" t="str">
        <f>IF(J10&gt;=I10,"PASS","FAIL")</f>
        <v>FAIL</v>
      </c>
    </row>
    <row r="10" spans="1:12" ht="14.5" thickBot="1" x14ac:dyDescent="0.4">
      <c r="A10" s="46"/>
      <c r="B10" s="12"/>
      <c r="C10" s="12"/>
      <c r="D10" s="12"/>
      <c r="E10" s="12"/>
      <c r="F10" s="12"/>
      <c r="H10" s="23" t="s">
        <v>28</v>
      </c>
      <c r="I10" s="24">
        <v>0.7</v>
      </c>
      <c r="J10" s="25">
        <f>J14</f>
        <v>0</v>
      </c>
      <c r="K10" s="26" t="s">
        <v>29</v>
      </c>
    </row>
    <row r="11" spans="1:12" x14ac:dyDescent="0.35">
      <c r="A11" s="46"/>
      <c r="B11" s="46"/>
      <c r="C11" s="46"/>
      <c r="D11" s="46"/>
      <c r="E11" s="46"/>
    </row>
    <row r="12" spans="1:12" x14ac:dyDescent="0.35">
      <c r="A12" s="38"/>
      <c r="B12" s="82" t="s">
        <v>30</v>
      </c>
      <c r="C12" s="83"/>
      <c r="D12" s="83"/>
      <c r="E12" s="83"/>
      <c r="F12" s="83"/>
      <c r="G12" s="83"/>
      <c r="H12" s="83"/>
      <c r="I12" s="83"/>
      <c r="J12" s="83"/>
      <c r="K12" s="83"/>
    </row>
    <row r="13" spans="1:12" ht="42" x14ac:dyDescent="0.35">
      <c r="A13" s="38"/>
      <c r="B13" s="39" t="s">
        <v>9</v>
      </c>
      <c r="C13" s="39" t="s">
        <v>10</v>
      </c>
      <c r="D13" s="39" t="s">
        <v>11</v>
      </c>
      <c r="E13" s="39" t="s">
        <v>12</v>
      </c>
      <c r="F13" s="40" t="s">
        <v>31</v>
      </c>
      <c r="G13" s="41" t="s">
        <v>32</v>
      </c>
      <c r="H13" s="41" t="s">
        <v>33</v>
      </c>
      <c r="I13" s="41" t="s">
        <v>13</v>
      </c>
      <c r="J13" s="41" t="s">
        <v>34</v>
      </c>
      <c r="K13" s="41"/>
      <c r="L13" s="27"/>
    </row>
    <row r="14" spans="1:12" x14ac:dyDescent="0.35">
      <c r="A14" s="28"/>
      <c r="B14" s="71" t="s">
        <v>35</v>
      </c>
      <c r="C14" s="72"/>
      <c r="D14" s="72"/>
      <c r="E14" s="72"/>
      <c r="F14" s="72"/>
      <c r="G14" s="29">
        <v>5</v>
      </c>
      <c r="H14" s="30">
        <f>SUM(H15:H28)</f>
        <v>1.0000000000000002</v>
      </c>
      <c r="I14" s="31"/>
      <c r="J14" s="32">
        <f>SUMPRODUCT(I15:I28,H15:H28)/10</f>
        <v>0</v>
      </c>
      <c r="K14" s="33"/>
      <c r="L14" s="28"/>
    </row>
    <row r="15" spans="1:12" ht="75" x14ac:dyDescent="0.35">
      <c r="B15" s="34" t="s">
        <v>36</v>
      </c>
      <c r="C15" s="35" t="s">
        <v>86</v>
      </c>
      <c r="D15" s="35" t="s">
        <v>37</v>
      </c>
      <c r="E15" s="42"/>
      <c r="F15" s="43"/>
      <c r="G15" s="36" t="b">
        <f>I15&lt;$G$14</f>
        <v>0</v>
      </c>
      <c r="H15" s="37">
        <v>0.1</v>
      </c>
      <c r="I15" s="45" t="b">
        <f t="shared" ref="I15:I27" si="0" xml:space="preserve"> IF(E15 = "Comply",10,IF(E15 = "Partial Compliance", 5, IF(E15 = "Do Not Comply", 0)))</f>
        <v>0</v>
      </c>
      <c r="J15" s="36">
        <f>H15*10*I15</f>
        <v>0</v>
      </c>
      <c r="K15" s="36"/>
    </row>
    <row r="16" spans="1:12" ht="159" customHeight="1" x14ac:dyDescent="0.35">
      <c r="B16" s="35" t="s">
        <v>38</v>
      </c>
      <c r="C16" s="35" t="s">
        <v>39</v>
      </c>
      <c r="D16" s="34" t="s">
        <v>67</v>
      </c>
      <c r="E16" s="42"/>
      <c r="F16" s="43"/>
      <c r="G16" s="36" t="b">
        <f>I16&lt;$G$14</f>
        <v>0</v>
      </c>
      <c r="H16" s="37">
        <v>0.1</v>
      </c>
      <c r="I16" s="45" t="b">
        <f t="shared" si="0"/>
        <v>0</v>
      </c>
      <c r="J16" s="36">
        <f t="shared" ref="J16:J27" si="1">H16*10*I16</f>
        <v>0</v>
      </c>
      <c r="K16" s="36"/>
    </row>
    <row r="17" spans="2:11" ht="125.5" x14ac:dyDescent="0.35">
      <c r="B17" s="34" t="s">
        <v>40</v>
      </c>
      <c r="C17" s="34" t="s">
        <v>41</v>
      </c>
      <c r="D17" s="35" t="s">
        <v>68</v>
      </c>
      <c r="E17" s="42"/>
      <c r="F17" s="43"/>
      <c r="G17" s="36" t="b">
        <f>I17&lt;$G$14</f>
        <v>0</v>
      </c>
      <c r="H17" s="37">
        <v>0.1</v>
      </c>
      <c r="I17" s="45" t="b">
        <f t="shared" si="0"/>
        <v>0</v>
      </c>
      <c r="J17" s="36">
        <f t="shared" si="1"/>
        <v>0</v>
      </c>
      <c r="K17" s="36"/>
    </row>
    <row r="18" spans="2:11" ht="201.5" x14ac:dyDescent="0.35">
      <c r="B18" s="35" t="s">
        <v>42</v>
      </c>
      <c r="C18" s="44" t="s">
        <v>82</v>
      </c>
      <c r="D18" s="35" t="s">
        <v>88</v>
      </c>
      <c r="E18" s="42"/>
      <c r="F18" s="43"/>
      <c r="G18" s="36" t="b">
        <f t="shared" ref="G18:G28" si="2">I18&lt;$G$14</f>
        <v>0</v>
      </c>
      <c r="H18" s="37">
        <v>0.1</v>
      </c>
      <c r="I18" s="45" t="b">
        <f t="shared" si="0"/>
        <v>0</v>
      </c>
      <c r="J18" s="36">
        <f t="shared" si="1"/>
        <v>0</v>
      </c>
      <c r="K18" s="36"/>
    </row>
    <row r="19" spans="2:11" ht="162.5" x14ac:dyDescent="0.35">
      <c r="B19" s="35" t="s">
        <v>44</v>
      </c>
      <c r="C19" s="34" t="s">
        <v>45</v>
      </c>
      <c r="D19" s="35" t="s">
        <v>46</v>
      </c>
      <c r="E19" s="42"/>
      <c r="F19" s="43"/>
      <c r="G19" s="36" t="b">
        <f t="shared" si="2"/>
        <v>0</v>
      </c>
      <c r="H19" s="37">
        <v>0.05</v>
      </c>
      <c r="I19" s="45" t="b">
        <f t="shared" si="0"/>
        <v>0</v>
      </c>
      <c r="J19" s="36">
        <f t="shared" si="1"/>
        <v>0</v>
      </c>
      <c r="K19" s="36"/>
    </row>
    <row r="20" spans="2:11" ht="200" x14ac:dyDescent="0.35">
      <c r="B20" s="52" t="s">
        <v>47</v>
      </c>
      <c r="C20" s="34" t="s">
        <v>48</v>
      </c>
      <c r="D20" s="35" t="s">
        <v>49</v>
      </c>
      <c r="E20" s="42"/>
      <c r="F20" s="43"/>
      <c r="G20" s="36" t="b">
        <f t="shared" si="2"/>
        <v>0</v>
      </c>
      <c r="H20" s="37">
        <v>0.05</v>
      </c>
      <c r="I20" s="45" t="b">
        <f t="shared" si="0"/>
        <v>0</v>
      </c>
      <c r="J20" s="36">
        <f t="shared" si="1"/>
        <v>0</v>
      </c>
      <c r="K20" s="36"/>
    </row>
    <row r="21" spans="2:11" ht="75" x14ac:dyDescent="0.35">
      <c r="B21" s="54" t="s">
        <v>71</v>
      </c>
      <c r="C21" s="55" t="s">
        <v>72</v>
      </c>
      <c r="D21" s="56" t="s">
        <v>74</v>
      </c>
      <c r="E21" s="42"/>
      <c r="F21" s="43"/>
      <c r="G21" s="36" t="b">
        <f t="shared" si="2"/>
        <v>0</v>
      </c>
      <c r="H21" s="37">
        <v>0.05</v>
      </c>
      <c r="I21" s="45" t="b">
        <f t="shared" si="0"/>
        <v>0</v>
      </c>
      <c r="J21" s="36">
        <f t="shared" si="1"/>
        <v>0</v>
      </c>
      <c r="K21" s="36"/>
    </row>
    <row r="22" spans="2:11" ht="125" x14ac:dyDescent="0.35">
      <c r="B22" s="34" t="s">
        <v>50</v>
      </c>
      <c r="C22" s="55" t="s">
        <v>73</v>
      </c>
      <c r="D22" s="49" t="s">
        <v>70</v>
      </c>
      <c r="E22" s="42"/>
      <c r="F22" s="43"/>
      <c r="G22" s="36" t="b">
        <f t="shared" si="2"/>
        <v>0</v>
      </c>
      <c r="H22" s="37">
        <v>0.05</v>
      </c>
      <c r="I22" s="45" t="b">
        <f t="shared" si="0"/>
        <v>0</v>
      </c>
      <c r="J22" s="36">
        <f t="shared" si="1"/>
        <v>0</v>
      </c>
      <c r="K22" s="36"/>
    </row>
    <row r="23" spans="2:11" ht="180.75" customHeight="1" x14ac:dyDescent="0.35">
      <c r="B23" s="51" t="s">
        <v>51</v>
      </c>
      <c r="C23" s="55" t="s">
        <v>75</v>
      </c>
      <c r="D23" s="56" t="s">
        <v>76</v>
      </c>
      <c r="E23" s="42"/>
      <c r="F23" s="43"/>
      <c r="G23" s="36" t="b">
        <f t="shared" si="2"/>
        <v>0</v>
      </c>
      <c r="H23" s="37">
        <v>0.05</v>
      </c>
      <c r="I23" s="45" t="b">
        <f t="shared" si="0"/>
        <v>0</v>
      </c>
      <c r="J23" s="36">
        <f t="shared" si="1"/>
        <v>0</v>
      </c>
      <c r="K23" s="36"/>
    </row>
    <row r="24" spans="2:11" ht="237.5" x14ac:dyDescent="0.35">
      <c r="B24" s="51" t="s">
        <v>52</v>
      </c>
      <c r="C24" s="34" t="s">
        <v>53</v>
      </c>
      <c r="D24" s="35" t="s">
        <v>54</v>
      </c>
      <c r="E24" s="42"/>
      <c r="F24" s="43"/>
      <c r="G24" s="36" t="b">
        <f t="shared" si="2"/>
        <v>0</v>
      </c>
      <c r="H24" s="37">
        <v>0.1</v>
      </c>
      <c r="I24" s="45" t="b">
        <f t="shared" si="0"/>
        <v>0</v>
      </c>
      <c r="J24" s="36">
        <f t="shared" si="1"/>
        <v>0</v>
      </c>
      <c r="K24" s="36"/>
    </row>
    <row r="25" spans="2:11" ht="125.5" x14ac:dyDescent="0.35">
      <c r="B25" s="52" t="s">
        <v>55</v>
      </c>
      <c r="C25" s="34" t="s">
        <v>56</v>
      </c>
      <c r="D25" s="35" t="s">
        <v>57</v>
      </c>
      <c r="E25" s="42"/>
      <c r="F25" s="43"/>
      <c r="G25" s="36" t="b">
        <f t="shared" si="2"/>
        <v>0</v>
      </c>
      <c r="H25" s="37">
        <v>0.1</v>
      </c>
      <c r="I25" s="45" t="b">
        <f t="shared" si="0"/>
        <v>0</v>
      </c>
      <c r="J25" s="36">
        <f t="shared" si="1"/>
        <v>0</v>
      </c>
      <c r="K25" s="36"/>
    </row>
    <row r="26" spans="2:11" ht="125.5" x14ac:dyDescent="0.35">
      <c r="B26" s="34" t="s">
        <v>58</v>
      </c>
      <c r="C26" s="50" t="s">
        <v>59</v>
      </c>
      <c r="D26" s="49" t="s">
        <v>60</v>
      </c>
      <c r="E26" s="42"/>
      <c r="F26" s="43"/>
      <c r="G26" s="36" t="b">
        <f t="shared" si="2"/>
        <v>0</v>
      </c>
      <c r="H26" s="37">
        <v>0.05</v>
      </c>
      <c r="I26" s="45" t="b">
        <f t="shared" si="0"/>
        <v>0</v>
      </c>
      <c r="J26" s="36">
        <f t="shared" si="1"/>
        <v>0</v>
      </c>
      <c r="K26" s="36"/>
    </row>
    <row r="27" spans="2:11" ht="125" x14ac:dyDescent="0.35">
      <c r="B27" s="51" t="s">
        <v>61</v>
      </c>
      <c r="C27" s="50" t="s">
        <v>62</v>
      </c>
      <c r="D27" s="49" t="s">
        <v>85</v>
      </c>
      <c r="E27" s="42"/>
      <c r="F27" s="43"/>
      <c r="G27" s="36" t="b">
        <f t="shared" si="2"/>
        <v>0</v>
      </c>
      <c r="H27" s="37">
        <v>0.05</v>
      </c>
      <c r="I27" s="45" t="b">
        <f t="shared" si="0"/>
        <v>0</v>
      </c>
      <c r="J27" s="36">
        <f t="shared" si="1"/>
        <v>0</v>
      </c>
      <c r="K27" s="36"/>
    </row>
    <row r="28" spans="2:11" ht="162.5" x14ac:dyDescent="0.35">
      <c r="B28" s="51" t="s">
        <v>64</v>
      </c>
      <c r="C28" s="35" t="s">
        <v>65</v>
      </c>
      <c r="D28" s="35" t="s">
        <v>66</v>
      </c>
      <c r="E28" s="42"/>
      <c r="F28" s="43"/>
      <c r="G28" s="36" t="b">
        <f t="shared" si="2"/>
        <v>0</v>
      </c>
      <c r="H28" s="37">
        <v>0.05</v>
      </c>
      <c r="I28" s="45" t="b">
        <f xml:space="preserve"> IF(E28 = "Comply",10,IF(E28 = "Partial Compliance", 5, IF(E28 = "Do Not Comply", 0)))</f>
        <v>0</v>
      </c>
      <c r="J28" s="36">
        <f>H28*10*I28</f>
        <v>0</v>
      </c>
      <c r="K28" s="36"/>
    </row>
    <row r="29" spans="2:11" x14ac:dyDescent="0.35">
      <c r="I29" s="10">
        <f>SUM(I15:I28)</f>
        <v>0</v>
      </c>
      <c r="J29" s="10">
        <f>SUM(J15:J28)</f>
        <v>0</v>
      </c>
    </row>
  </sheetData>
  <mergeCells count="8">
    <mergeCell ref="B14:F14"/>
    <mergeCell ref="B1:K1"/>
    <mergeCell ref="B4:C4"/>
    <mergeCell ref="D4:K4"/>
    <mergeCell ref="B5:C5"/>
    <mergeCell ref="D5:K5"/>
    <mergeCell ref="B12:K12"/>
    <mergeCell ref="B3:K3"/>
  </mergeCells>
  <dataValidations count="3">
    <dataValidation type="list" allowBlank="1" showErrorMessage="1" sqref="E19:E20" xr:uid="{00000000-0002-0000-0100-000000000000}">
      <formula1>$E$7:$E$8</formula1>
    </dataValidation>
    <dataValidation type="list" allowBlank="1" showErrorMessage="1" sqref="E16:E17 E22:E28 E18" xr:uid="{00000000-0002-0000-0100-000001000000}">
      <formula1>$E$7:$E$9</formula1>
    </dataValidation>
    <dataValidation type="list" allowBlank="1" showErrorMessage="1" sqref="E15 E21" xr:uid="{00000000-0002-0000-0100-000002000000}">
      <formula1>$D$7:$D$8</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6BE43-35AC-E04F-BD6F-08BACA898169}">
  <dimension ref="A1:L29"/>
  <sheetViews>
    <sheetView topLeftCell="A15" zoomScale="50" zoomScaleNormal="50" workbookViewId="0">
      <selection activeCell="B1" sqref="B1:K1"/>
    </sheetView>
  </sheetViews>
  <sheetFormatPr defaultColWidth="15.1796875" defaultRowHeight="14" x14ac:dyDescent="0.35"/>
  <cols>
    <col min="1" max="1" width="8.179687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9.453125" style="10"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thickBot="1" x14ac:dyDescent="0.4">
      <c r="B1" s="73" t="s">
        <v>87</v>
      </c>
      <c r="C1" s="74"/>
      <c r="D1" s="74"/>
      <c r="E1" s="74"/>
      <c r="F1" s="74"/>
      <c r="G1" s="74"/>
      <c r="H1" s="74"/>
      <c r="I1" s="74"/>
      <c r="J1" s="74"/>
      <c r="K1" s="75"/>
    </row>
    <row r="3" spans="1:12" ht="18" customHeight="1" x14ac:dyDescent="0.35">
      <c r="B3" s="84" t="s">
        <v>77</v>
      </c>
      <c r="C3" s="85"/>
      <c r="D3" s="85"/>
      <c r="E3" s="85"/>
      <c r="F3" s="85"/>
      <c r="G3" s="85"/>
      <c r="H3" s="85"/>
      <c r="I3" s="85"/>
      <c r="J3" s="85"/>
      <c r="K3" s="85"/>
    </row>
    <row r="4" spans="1:12" ht="14.5" thickBot="1" x14ac:dyDescent="0.4">
      <c r="B4" s="76"/>
      <c r="C4" s="76"/>
      <c r="D4" s="76"/>
      <c r="E4" s="76"/>
      <c r="F4" s="76"/>
      <c r="G4" s="76"/>
      <c r="H4" s="76"/>
      <c r="I4" s="76"/>
      <c r="J4" s="76"/>
      <c r="K4" s="76"/>
    </row>
    <row r="5" spans="1:12" ht="14.5" thickBot="1" x14ac:dyDescent="0.4">
      <c r="B5" s="77" t="s">
        <v>20</v>
      </c>
      <c r="C5" s="78"/>
      <c r="D5" s="79"/>
      <c r="E5" s="80"/>
      <c r="F5" s="80"/>
      <c r="G5" s="80"/>
      <c r="H5" s="80"/>
      <c r="I5" s="80"/>
      <c r="J5" s="80"/>
      <c r="K5" s="81"/>
    </row>
    <row r="6" spans="1:12" ht="18" thickBot="1" x14ac:dyDescent="0.4">
      <c r="A6" s="46"/>
      <c r="B6" s="47"/>
      <c r="C6" s="48"/>
      <c r="D6" s="48"/>
      <c r="E6" s="48"/>
      <c r="F6" s="11"/>
      <c r="G6" s="11"/>
      <c r="H6" s="11"/>
      <c r="I6" s="11"/>
      <c r="J6" s="11"/>
      <c r="K6" s="11"/>
    </row>
    <row r="7" spans="1:12" ht="14.5" thickTop="1" x14ac:dyDescent="0.35">
      <c r="A7" s="46"/>
      <c r="B7" s="12">
        <v>0</v>
      </c>
      <c r="C7" s="12">
        <v>0</v>
      </c>
      <c r="D7" s="12" t="s">
        <v>21</v>
      </c>
      <c r="E7" s="12" t="s">
        <v>21</v>
      </c>
      <c r="F7" s="12"/>
      <c r="H7" s="13" t="s">
        <v>22</v>
      </c>
      <c r="I7" s="14"/>
      <c r="J7" s="14"/>
      <c r="K7" s="15" t="str">
        <f>IF(AND(K8="PASS",K9="PASS"), "PASS","FAIL")</f>
        <v>FAIL</v>
      </c>
    </row>
    <row r="8" spans="1:12" x14ac:dyDescent="0.35">
      <c r="A8" s="46"/>
      <c r="B8" s="12">
        <v>10</v>
      </c>
      <c r="C8" s="12">
        <v>5</v>
      </c>
      <c r="D8" s="12" t="s">
        <v>23</v>
      </c>
      <c r="E8" s="12" t="s">
        <v>24</v>
      </c>
      <c r="F8" s="12" t="s">
        <v>25</v>
      </c>
      <c r="H8" s="16" t="s">
        <v>26</v>
      </c>
      <c r="I8" s="17"/>
      <c r="J8" s="17"/>
      <c r="K8" s="18" t="str">
        <f>IF((OR(G15:G28)),"FAIL","PASS")</f>
        <v>PASS</v>
      </c>
    </row>
    <row r="9" spans="1:12" x14ac:dyDescent="0.35">
      <c r="A9" s="46"/>
      <c r="B9" s="12"/>
      <c r="C9" s="12">
        <v>10</v>
      </c>
      <c r="D9" s="12"/>
      <c r="E9" s="12" t="s">
        <v>23</v>
      </c>
      <c r="F9" s="12"/>
      <c r="H9" s="19" t="s">
        <v>27</v>
      </c>
      <c r="I9" s="20"/>
      <c r="J9" s="21"/>
      <c r="K9" s="22" t="str">
        <f>IF(J10&gt;=I10,"PASS","FAIL")</f>
        <v>FAIL</v>
      </c>
    </row>
    <row r="10" spans="1:12" ht="14.5" thickBot="1" x14ac:dyDescent="0.4">
      <c r="A10" s="46"/>
      <c r="B10" s="12"/>
      <c r="C10" s="12"/>
      <c r="D10" s="12"/>
      <c r="E10" s="12"/>
      <c r="F10" s="12"/>
      <c r="H10" s="23" t="s">
        <v>28</v>
      </c>
      <c r="I10" s="24">
        <v>0.7</v>
      </c>
      <c r="J10" s="25">
        <f>J14</f>
        <v>0</v>
      </c>
      <c r="K10" s="26" t="s">
        <v>29</v>
      </c>
    </row>
    <row r="11" spans="1:12" ht="14.5" thickTop="1" x14ac:dyDescent="0.35">
      <c r="A11" s="46"/>
      <c r="B11" s="46"/>
      <c r="C11" s="46"/>
      <c r="D11" s="46"/>
      <c r="E11" s="46"/>
    </row>
    <row r="12" spans="1:12" x14ac:dyDescent="0.35">
      <c r="A12" s="38"/>
      <c r="B12" s="82" t="s">
        <v>30</v>
      </c>
      <c r="C12" s="83"/>
      <c r="D12" s="83"/>
      <c r="E12" s="83"/>
      <c r="F12" s="83"/>
      <c r="G12" s="83"/>
      <c r="H12" s="83"/>
      <c r="I12" s="83"/>
      <c r="J12" s="83"/>
      <c r="K12" s="83"/>
    </row>
    <row r="13" spans="1:12" ht="42" x14ac:dyDescent="0.35">
      <c r="A13" s="38"/>
      <c r="B13" s="39" t="s">
        <v>9</v>
      </c>
      <c r="C13" s="39" t="s">
        <v>10</v>
      </c>
      <c r="D13" s="39" t="s">
        <v>11</v>
      </c>
      <c r="E13" s="39" t="s">
        <v>12</v>
      </c>
      <c r="F13" s="40" t="s">
        <v>31</v>
      </c>
      <c r="G13" s="41" t="s">
        <v>32</v>
      </c>
      <c r="H13" s="41" t="s">
        <v>33</v>
      </c>
      <c r="I13" s="41" t="s">
        <v>13</v>
      </c>
      <c r="J13" s="41" t="s">
        <v>34</v>
      </c>
      <c r="K13" s="41"/>
      <c r="L13" s="27"/>
    </row>
    <row r="14" spans="1:12" x14ac:dyDescent="0.35">
      <c r="A14" s="28"/>
      <c r="B14" s="71" t="s">
        <v>35</v>
      </c>
      <c r="C14" s="72"/>
      <c r="D14" s="72"/>
      <c r="E14" s="72"/>
      <c r="F14" s="72"/>
      <c r="G14" s="29">
        <v>5</v>
      </c>
      <c r="H14" s="30">
        <f>SUM(H15:H28)</f>
        <v>1.0000000000000002</v>
      </c>
      <c r="I14" s="31"/>
      <c r="J14" s="32">
        <f>SUMPRODUCT(I15:I28,H15:H28)/10</f>
        <v>0</v>
      </c>
      <c r="K14" s="33"/>
      <c r="L14" s="28"/>
    </row>
    <row r="15" spans="1:12" ht="75" x14ac:dyDescent="0.35">
      <c r="B15" s="34" t="s">
        <v>36</v>
      </c>
      <c r="C15" s="35" t="s">
        <v>86</v>
      </c>
      <c r="D15" s="35" t="s">
        <v>37</v>
      </c>
      <c r="E15" s="42"/>
      <c r="F15" s="43"/>
      <c r="G15" s="36" t="b">
        <f>I15&lt;$G$14</f>
        <v>0</v>
      </c>
      <c r="H15" s="37">
        <v>0.1</v>
      </c>
      <c r="I15" s="45" t="b">
        <f t="shared" ref="I15:I27" si="0" xml:space="preserve"> IF(E15 = "Comply",10,IF(E15 = "Partial Compliance", 5, IF(E15 = "Do Not Comply", 0)))</f>
        <v>0</v>
      </c>
      <c r="J15" s="36">
        <f>H15*10*I15</f>
        <v>0</v>
      </c>
      <c r="K15" s="36"/>
    </row>
    <row r="16" spans="1:12" ht="159" customHeight="1" x14ac:dyDescent="0.35">
      <c r="B16" s="35" t="s">
        <v>38</v>
      </c>
      <c r="C16" s="35" t="s">
        <v>39</v>
      </c>
      <c r="D16" s="34" t="s">
        <v>67</v>
      </c>
      <c r="E16" s="42"/>
      <c r="F16" s="43"/>
      <c r="G16" s="36" t="b">
        <f>I16&lt;$G$14</f>
        <v>0</v>
      </c>
      <c r="H16" s="37">
        <v>0.1</v>
      </c>
      <c r="I16" s="45" t="b">
        <f t="shared" si="0"/>
        <v>0</v>
      </c>
      <c r="J16" s="36">
        <f t="shared" ref="J16:J27" si="1">H16*10*I16</f>
        <v>0</v>
      </c>
      <c r="K16" s="36"/>
    </row>
    <row r="17" spans="2:11" ht="138.5" x14ac:dyDescent="0.35">
      <c r="B17" s="34" t="s">
        <v>40</v>
      </c>
      <c r="C17" s="34" t="s">
        <v>41</v>
      </c>
      <c r="D17" s="35" t="s">
        <v>68</v>
      </c>
      <c r="E17" s="42"/>
      <c r="F17" s="43"/>
      <c r="G17" s="36" t="b">
        <f>I17&lt;$G$14</f>
        <v>0</v>
      </c>
      <c r="H17" s="37">
        <v>0.1</v>
      </c>
      <c r="I17" s="45" t="b">
        <f t="shared" si="0"/>
        <v>0</v>
      </c>
      <c r="J17" s="36">
        <f t="shared" si="1"/>
        <v>0</v>
      </c>
      <c r="K17" s="36"/>
    </row>
    <row r="18" spans="2:11" ht="101.5" x14ac:dyDescent="0.35">
      <c r="B18" s="35" t="s">
        <v>42</v>
      </c>
      <c r="C18" s="44" t="s">
        <v>43</v>
      </c>
      <c r="D18" s="35" t="s">
        <v>69</v>
      </c>
      <c r="E18" s="42"/>
      <c r="F18" s="43"/>
      <c r="G18" s="36" t="b">
        <f t="shared" ref="G18:G28" si="2">I18&lt;$G$14</f>
        <v>0</v>
      </c>
      <c r="H18" s="37">
        <v>0.1</v>
      </c>
      <c r="I18" s="45" t="b">
        <f t="shared" si="0"/>
        <v>0</v>
      </c>
      <c r="J18" s="36">
        <f t="shared" si="1"/>
        <v>0</v>
      </c>
      <c r="K18" s="36"/>
    </row>
    <row r="19" spans="2:11" ht="162.5" x14ac:dyDescent="0.35">
      <c r="B19" s="35" t="s">
        <v>44</v>
      </c>
      <c r="C19" s="34" t="s">
        <v>45</v>
      </c>
      <c r="D19" s="35" t="s">
        <v>46</v>
      </c>
      <c r="E19" s="42"/>
      <c r="F19" s="43"/>
      <c r="G19" s="36" t="b">
        <f t="shared" si="2"/>
        <v>0</v>
      </c>
      <c r="H19" s="37">
        <v>0.05</v>
      </c>
      <c r="I19" s="45" t="b">
        <f t="shared" si="0"/>
        <v>0</v>
      </c>
      <c r="J19" s="36">
        <f t="shared" si="1"/>
        <v>0</v>
      </c>
      <c r="K19" s="36"/>
    </row>
    <row r="20" spans="2:11" ht="200" x14ac:dyDescent="0.35">
      <c r="B20" s="52" t="s">
        <v>47</v>
      </c>
      <c r="C20" s="34" t="s">
        <v>48</v>
      </c>
      <c r="D20" s="35" t="s">
        <v>49</v>
      </c>
      <c r="E20" s="42"/>
      <c r="F20" s="43"/>
      <c r="G20" s="36" t="b">
        <f t="shared" si="2"/>
        <v>0</v>
      </c>
      <c r="H20" s="37">
        <v>0.05</v>
      </c>
      <c r="I20" s="45" t="b">
        <f t="shared" si="0"/>
        <v>0</v>
      </c>
      <c r="J20" s="36">
        <f t="shared" si="1"/>
        <v>0</v>
      </c>
      <c r="K20" s="36"/>
    </row>
    <row r="21" spans="2:11" ht="75" x14ac:dyDescent="0.35">
      <c r="B21" s="54" t="s">
        <v>71</v>
      </c>
      <c r="C21" s="55" t="s">
        <v>72</v>
      </c>
      <c r="D21" s="56" t="s">
        <v>74</v>
      </c>
      <c r="E21" s="42"/>
      <c r="F21" s="43"/>
      <c r="G21" s="36" t="b">
        <f t="shared" si="2"/>
        <v>0</v>
      </c>
      <c r="H21" s="37">
        <v>0.05</v>
      </c>
      <c r="I21" s="45" t="b">
        <f t="shared" si="0"/>
        <v>0</v>
      </c>
      <c r="J21" s="36">
        <f t="shared" si="1"/>
        <v>0</v>
      </c>
      <c r="K21" s="36"/>
    </row>
    <row r="22" spans="2:11" ht="125" x14ac:dyDescent="0.35">
      <c r="B22" s="34" t="s">
        <v>50</v>
      </c>
      <c r="C22" s="55" t="s">
        <v>73</v>
      </c>
      <c r="D22" s="44" t="s">
        <v>70</v>
      </c>
      <c r="E22" s="42"/>
      <c r="F22" s="43"/>
      <c r="G22" s="36" t="b">
        <f t="shared" si="2"/>
        <v>0</v>
      </c>
      <c r="H22" s="37">
        <v>0.05</v>
      </c>
      <c r="I22" s="45" t="b">
        <f t="shared" si="0"/>
        <v>0</v>
      </c>
      <c r="J22" s="36">
        <f t="shared" si="1"/>
        <v>0</v>
      </c>
      <c r="K22" s="36"/>
    </row>
    <row r="23" spans="2:11" ht="180.75" customHeight="1" x14ac:dyDescent="0.35">
      <c r="B23" s="51" t="s">
        <v>51</v>
      </c>
      <c r="C23" s="55" t="s">
        <v>75</v>
      </c>
      <c r="D23" s="56" t="s">
        <v>76</v>
      </c>
      <c r="E23" s="42"/>
      <c r="F23" s="43"/>
      <c r="G23" s="36" t="b">
        <f t="shared" si="2"/>
        <v>0</v>
      </c>
      <c r="H23" s="37">
        <v>0.05</v>
      </c>
      <c r="I23" s="45" t="b">
        <f t="shared" si="0"/>
        <v>0</v>
      </c>
      <c r="J23" s="36">
        <f t="shared" si="1"/>
        <v>0</v>
      </c>
      <c r="K23" s="36"/>
    </row>
    <row r="24" spans="2:11" ht="237.5" x14ac:dyDescent="0.35">
      <c r="B24" s="51" t="s">
        <v>52</v>
      </c>
      <c r="C24" s="34" t="s">
        <v>53</v>
      </c>
      <c r="D24" s="35" t="s">
        <v>54</v>
      </c>
      <c r="E24" s="42"/>
      <c r="F24" s="43"/>
      <c r="G24" s="36" t="b">
        <f t="shared" si="2"/>
        <v>0</v>
      </c>
      <c r="H24" s="37">
        <v>0.1</v>
      </c>
      <c r="I24" s="45" t="b">
        <f t="shared" si="0"/>
        <v>0</v>
      </c>
      <c r="J24" s="36">
        <f t="shared" si="1"/>
        <v>0</v>
      </c>
      <c r="K24" s="36"/>
    </row>
    <row r="25" spans="2:11" ht="125.5" x14ac:dyDescent="0.35">
      <c r="B25" s="52" t="s">
        <v>55</v>
      </c>
      <c r="C25" s="34" t="s">
        <v>56</v>
      </c>
      <c r="D25" s="35" t="s">
        <v>57</v>
      </c>
      <c r="E25" s="42"/>
      <c r="F25" s="43"/>
      <c r="G25" s="36" t="b">
        <f t="shared" si="2"/>
        <v>0</v>
      </c>
      <c r="H25" s="37">
        <v>0.1</v>
      </c>
      <c r="I25" s="45" t="b">
        <f t="shared" si="0"/>
        <v>0</v>
      </c>
      <c r="J25" s="36">
        <f t="shared" si="1"/>
        <v>0</v>
      </c>
      <c r="K25" s="36"/>
    </row>
    <row r="26" spans="2:11" ht="125.5" x14ac:dyDescent="0.35">
      <c r="B26" s="34" t="s">
        <v>58</v>
      </c>
      <c r="C26" s="50" t="s">
        <v>59</v>
      </c>
      <c r="D26" s="49" t="s">
        <v>60</v>
      </c>
      <c r="E26" s="42"/>
      <c r="F26" s="43"/>
      <c r="G26" s="36" t="b">
        <f t="shared" si="2"/>
        <v>0</v>
      </c>
      <c r="H26" s="37">
        <v>0.05</v>
      </c>
      <c r="I26" s="45" t="b">
        <f t="shared" si="0"/>
        <v>0</v>
      </c>
      <c r="J26" s="36">
        <f t="shared" si="1"/>
        <v>0</v>
      </c>
      <c r="K26" s="36"/>
    </row>
    <row r="27" spans="2:11" ht="125" x14ac:dyDescent="0.35">
      <c r="B27" s="51" t="s">
        <v>61</v>
      </c>
      <c r="C27" s="50" t="s">
        <v>62</v>
      </c>
      <c r="D27" s="53" t="s">
        <v>63</v>
      </c>
      <c r="E27" s="42"/>
      <c r="F27" s="43"/>
      <c r="G27" s="36" t="b">
        <f t="shared" si="2"/>
        <v>0</v>
      </c>
      <c r="H27" s="37">
        <v>0.05</v>
      </c>
      <c r="I27" s="45" t="b">
        <f t="shared" si="0"/>
        <v>0</v>
      </c>
      <c r="J27" s="36">
        <f t="shared" si="1"/>
        <v>0</v>
      </c>
      <c r="K27" s="36"/>
    </row>
    <row r="28" spans="2:11" ht="162.5" x14ac:dyDescent="0.35">
      <c r="B28" s="51" t="s">
        <v>64</v>
      </c>
      <c r="C28" s="35" t="s">
        <v>65</v>
      </c>
      <c r="D28" s="35" t="s">
        <v>66</v>
      </c>
      <c r="E28" s="42"/>
      <c r="F28" s="43"/>
      <c r="G28" s="36" t="b">
        <f t="shared" si="2"/>
        <v>0</v>
      </c>
      <c r="H28" s="37">
        <v>0.05</v>
      </c>
      <c r="I28" s="45" t="b">
        <f xml:space="preserve"> IF(E28 = "Comply",10,IF(E28 = "Partial Compliance", 5, IF(E28 = "Do Not Comply", 0)))</f>
        <v>0</v>
      </c>
      <c r="J28" s="36">
        <f>H28*10*I28</f>
        <v>0</v>
      </c>
      <c r="K28" s="36"/>
    </row>
    <row r="29" spans="2:11" x14ac:dyDescent="0.35">
      <c r="I29" s="10">
        <f>SUM(I15:I28)</f>
        <v>0</v>
      </c>
      <c r="J29" s="10">
        <f>SUM(J15:J28)</f>
        <v>0</v>
      </c>
    </row>
  </sheetData>
  <mergeCells count="8">
    <mergeCell ref="B12:K12"/>
    <mergeCell ref="B14:F14"/>
    <mergeCell ref="B1:K1"/>
    <mergeCell ref="B3:K3"/>
    <mergeCell ref="B4:C4"/>
    <mergeCell ref="D4:K4"/>
    <mergeCell ref="B5:C5"/>
    <mergeCell ref="D5:K5"/>
  </mergeCells>
  <dataValidations count="3">
    <dataValidation type="list" allowBlank="1" showErrorMessage="1" sqref="E15 E18 E21" xr:uid="{49E1735F-9965-BB47-A4A9-3088143E8E60}">
      <formula1>$D$7:$D$8</formula1>
    </dataValidation>
    <dataValidation type="list" allowBlank="1" showErrorMessage="1" sqref="E16:E17 E22:E28" xr:uid="{0AF0D7E9-8C53-F843-B10F-EE9599C3FFF8}">
      <formula1>$E$7:$E$9</formula1>
    </dataValidation>
    <dataValidation type="list" allowBlank="1" showErrorMessage="1" sqref="E19:E20" xr:uid="{E67E628E-C411-CA4C-9C6C-9C34C89F2105}">
      <formula1>$E$7:$E$8</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8406A-F0BD-C742-A0F3-4A1C669E4469}">
  <dimension ref="A1:L29"/>
  <sheetViews>
    <sheetView topLeftCell="A14" zoomScale="50" zoomScaleNormal="50" workbookViewId="0">
      <selection activeCell="B1" sqref="B1:K1"/>
    </sheetView>
  </sheetViews>
  <sheetFormatPr defaultColWidth="15.1796875" defaultRowHeight="14" x14ac:dyDescent="0.35"/>
  <cols>
    <col min="1" max="1" width="8.179687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9.453125" style="10"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thickBot="1" x14ac:dyDescent="0.4">
      <c r="B1" s="73" t="s">
        <v>87</v>
      </c>
      <c r="C1" s="74"/>
      <c r="D1" s="74"/>
      <c r="E1" s="74"/>
      <c r="F1" s="74"/>
      <c r="G1" s="74"/>
      <c r="H1" s="74"/>
      <c r="I1" s="74"/>
      <c r="J1" s="74"/>
      <c r="K1" s="75"/>
    </row>
    <row r="3" spans="1:12" ht="18" customHeight="1" x14ac:dyDescent="0.35">
      <c r="B3" s="84" t="s">
        <v>78</v>
      </c>
      <c r="C3" s="85"/>
      <c r="D3" s="85"/>
      <c r="E3" s="85"/>
      <c r="F3" s="85"/>
      <c r="G3" s="85"/>
      <c r="H3" s="85"/>
      <c r="I3" s="85"/>
      <c r="J3" s="85"/>
      <c r="K3" s="85"/>
    </row>
    <row r="4" spans="1:12" ht="14.5" thickBot="1" x14ac:dyDescent="0.4">
      <c r="B4" s="76"/>
      <c r="C4" s="76"/>
      <c r="D4" s="76"/>
      <c r="E4" s="76"/>
      <c r="F4" s="76"/>
      <c r="G4" s="76"/>
      <c r="H4" s="76"/>
      <c r="I4" s="76"/>
      <c r="J4" s="76"/>
      <c r="K4" s="76"/>
    </row>
    <row r="5" spans="1:12" ht="14.5" thickBot="1" x14ac:dyDescent="0.4">
      <c r="B5" s="77" t="s">
        <v>20</v>
      </c>
      <c r="C5" s="78"/>
      <c r="D5" s="79"/>
      <c r="E5" s="80"/>
      <c r="F5" s="80"/>
      <c r="G5" s="80"/>
      <c r="H5" s="80"/>
      <c r="I5" s="80"/>
      <c r="J5" s="80"/>
      <c r="K5" s="81"/>
    </row>
    <row r="6" spans="1:12" ht="18" thickBot="1" x14ac:dyDescent="0.4">
      <c r="A6" s="46"/>
      <c r="B6" s="47"/>
      <c r="C6" s="48"/>
      <c r="D6" s="48"/>
      <c r="E6" s="48"/>
      <c r="F6" s="11"/>
      <c r="G6" s="11"/>
      <c r="H6" s="11"/>
      <c r="I6" s="11"/>
      <c r="J6" s="11"/>
      <c r="K6" s="11"/>
    </row>
    <row r="7" spans="1:12" ht="14.5" thickTop="1" x14ac:dyDescent="0.35">
      <c r="A7" s="46"/>
      <c r="B7" s="12">
        <v>0</v>
      </c>
      <c r="C7" s="12">
        <v>0</v>
      </c>
      <c r="D7" s="12" t="s">
        <v>21</v>
      </c>
      <c r="E7" s="12" t="s">
        <v>21</v>
      </c>
      <c r="F7" s="12"/>
      <c r="H7" s="13" t="s">
        <v>22</v>
      </c>
      <c r="I7" s="14"/>
      <c r="J7" s="14"/>
      <c r="K7" s="15" t="str">
        <f>IF(AND(K8="PASS",K9="PASS"), "PASS","FAIL")</f>
        <v>FAIL</v>
      </c>
    </row>
    <row r="8" spans="1:12" x14ac:dyDescent="0.35">
      <c r="A8" s="46"/>
      <c r="B8" s="12">
        <v>10</v>
      </c>
      <c r="C8" s="12">
        <v>5</v>
      </c>
      <c r="D8" s="12" t="s">
        <v>23</v>
      </c>
      <c r="E8" s="12" t="s">
        <v>24</v>
      </c>
      <c r="F8" s="12" t="s">
        <v>25</v>
      </c>
      <c r="H8" s="16" t="s">
        <v>26</v>
      </c>
      <c r="I8" s="17"/>
      <c r="J8" s="17"/>
      <c r="K8" s="18" t="str">
        <f>IF((OR(G15:G28)),"FAIL","PASS")</f>
        <v>PASS</v>
      </c>
    </row>
    <row r="9" spans="1:12" x14ac:dyDescent="0.35">
      <c r="A9" s="46"/>
      <c r="B9" s="12"/>
      <c r="C9" s="12">
        <v>10</v>
      </c>
      <c r="D9" s="12"/>
      <c r="E9" s="12" t="s">
        <v>23</v>
      </c>
      <c r="F9" s="12"/>
      <c r="H9" s="19" t="s">
        <v>27</v>
      </c>
      <c r="I9" s="20"/>
      <c r="J9" s="21"/>
      <c r="K9" s="22" t="str">
        <f>IF(J10&gt;=I10,"PASS","FAIL")</f>
        <v>FAIL</v>
      </c>
    </row>
    <row r="10" spans="1:12" ht="14.5" thickBot="1" x14ac:dyDescent="0.4">
      <c r="A10" s="46"/>
      <c r="B10" s="12"/>
      <c r="C10" s="12"/>
      <c r="D10" s="12"/>
      <c r="E10" s="12"/>
      <c r="F10" s="12"/>
      <c r="H10" s="23" t="s">
        <v>28</v>
      </c>
      <c r="I10" s="24">
        <v>0.7</v>
      </c>
      <c r="J10" s="25">
        <f>J14</f>
        <v>0</v>
      </c>
      <c r="K10" s="26" t="s">
        <v>29</v>
      </c>
    </row>
    <row r="11" spans="1:12" ht="14.5" thickTop="1" x14ac:dyDescent="0.35">
      <c r="A11" s="46"/>
      <c r="B11" s="46"/>
      <c r="C11" s="46"/>
      <c r="D11" s="46"/>
      <c r="E11" s="46"/>
    </row>
    <row r="12" spans="1:12" x14ac:dyDescent="0.35">
      <c r="A12" s="38"/>
      <c r="B12" s="82" t="s">
        <v>30</v>
      </c>
      <c r="C12" s="83"/>
      <c r="D12" s="83"/>
      <c r="E12" s="83"/>
      <c r="F12" s="83"/>
      <c r="G12" s="83"/>
      <c r="H12" s="83"/>
      <c r="I12" s="83"/>
      <c r="J12" s="83"/>
      <c r="K12" s="83"/>
    </row>
    <row r="13" spans="1:12" ht="42" x14ac:dyDescent="0.35">
      <c r="A13" s="38"/>
      <c r="B13" s="39" t="s">
        <v>9</v>
      </c>
      <c r="C13" s="39" t="s">
        <v>10</v>
      </c>
      <c r="D13" s="39" t="s">
        <v>11</v>
      </c>
      <c r="E13" s="39" t="s">
        <v>12</v>
      </c>
      <c r="F13" s="40" t="s">
        <v>31</v>
      </c>
      <c r="G13" s="41" t="s">
        <v>32</v>
      </c>
      <c r="H13" s="41" t="s">
        <v>33</v>
      </c>
      <c r="I13" s="41" t="s">
        <v>13</v>
      </c>
      <c r="J13" s="41" t="s">
        <v>34</v>
      </c>
      <c r="K13" s="41"/>
      <c r="L13" s="27"/>
    </row>
    <row r="14" spans="1:12" x14ac:dyDescent="0.35">
      <c r="A14" s="28"/>
      <c r="B14" s="71" t="s">
        <v>35</v>
      </c>
      <c r="C14" s="72"/>
      <c r="D14" s="72"/>
      <c r="E14" s="72"/>
      <c r="F14" s="72"/>
      <c r="G14" s="29">
        <v>5</v>
      </c>
      <c r="H14" s="30">
        <f>SUM(H15:H28)</f>
        <v>1.0000000000000002</v>
      </c>
      <c r="I14" s="31"/>
      <c r="J14" s="32">
        <f>SUMPRODUCT(I15:I28,H15:H28)/10</f>
        <v>0</v>
      </c>
      <c r="K14" s="33"/>
      <c r="L14" s="28"/>
    </row>
    <row r="15" spans="1:12" ht="75" x14ac:dyDescent="0.35">
      <c r="B15" s="34" t="s">
        <v>36</v>
      </c>
      <c r="C15" s="35" t="s">
        <v>86</v>
      </c>
      <c r="D15" s="35" t="s">
        <v>37</v>
      </c>
      <c r="E15" s="42"/>
      <c r="F15" s="43"/>
      <c r="G15" s="36" t="b">
        <f>I15&lt;$G$14</f>
        <v>0</v>
      </c>
      <c r="H15" s="37">
        <v>0.1</v>
      </c>
      <c r="I15" s="45" t="b">
        <f t="shared" ref="I15:I27" si="0" xml:space="preserve"> IF(E15 = "Comply",10,IF(E15 = "Partial Compliance", 5, IF(E15 = "Do Not Comply", 0)))</f>
        <v>0</v>
      </c>
      <c r="J15" s="36">
        <f>H15*10*I15</f>
        <v>0</v>
      </c>
      <c r="K15" s="36"/>
    </row>
    <row r="16" spans="1:12" ht="159" customHeight="1" x14ac:dyDescent="0.35">
      <c r="B16" s="35" t="s">
        <v>38</v>
      </c>
      <c r="C16" s="35" t="s">
        <v>39</v>
      </c>
      <c r="D16" s="34" t="s">
        <v>67</v>
      </c>
      <c r="E16" s="42"/>
      <c r="F16" s="43"/>
      <c r="G16" s="36" t="b">
        <f>I16&lt;$G$14</f>
        <v>0</v>
      </c>
      <c r="H16" s="37">
        <v>0.1</v>
      </c>
      <c r="I16" s="45" t="b">
        <f t="shared" si="0"/>
        <v>0</v>
      </c>
      <c r="J16" s="36">
        <f t="shared" ref="J16:J27" si="1">H16*10*I16</f>
        <v>0</v>
      </c>
      <c r="K16" s="36"/>
    </row>
    <row r="17" spans="2:11" ht="138.5" x14ac:dyDescent="0.35">
      <c r="B17" s="34" t="s">
        <v>40</v>
      </c>
      <c r="C17" s="34" t="s">
        <v>41</v>
      </c>
      <c r="D17" s="35" t="s">
        <v>68</v>
      </c>
      <c r="E17" s="42"/>
      <c r="F17" s="43"/>
      <c r="G17" s="36" t="b">
        <f>I17&lt;$G$14</f>
        <v>0</v>
      </c>
      <c r="H17" s="37">
        <v>0.1</v>
      </c>
      <c r="I17" s="45" t="b">
        <f t="shared" si="0"/>
        <v>0</v>
      </c>
      <c r="J17" s="36">
        <f t="shared" si="1"/>
        <v>0</v>
      </c>
      <c r="K17" s="36"/>
    </row>
    <row r="18" spans="2:11" ht="101.5" x14ac:dyDescent="0.35">
      <c r="B18" s="35" t="s">
        <v>42</v>
      </c>
      <c r="C18" s="44" t="s">
        <v>43</v>
      </c>
      <c r="D18" s="35" t="s">
        <v>69</v>
      </c>
      <c r="E18" s="42"/>
      <c r="F18" s="43"/>
      <c r="G18" s="36" t="b">
        <f t="shared" ref="G18:G28" si="2">I18&lt;$G$14</f>
        <v>0</v>
      </c>
      <c r="H18" s="37">
        <v>0.1</v>
      </c>
      <c r="I18" s="45" t="b">
        <f t="shared" si="0"/>
        <v>0</v>
      </c>
      <c r="J18" s="36">
        <f t="shared" si="1"/>
        <v>0</v>
      </c>
      <c r="K18" s="36"/>
    </row>
    <row r="19" spans="2:11" ht="162.5" x14ac:dyDescent="0.35">
      <c r="B19" s="35" t="s">
        <v>44</v>
      </c>
      <c r="C19" s="34" t="s">
        <v>45</v>
      </c>
      <c r="D19" s="35" t="s">
        <v>46</v>
      </c>
      <c r="E19" s="42"/>
      <c r="F19" s="43"/>
      <c r="G19" s="36" t="b">
        <f t="shared" si="2"/>
        <v>0</v>
      </c>
      <c r="H19" s="37">
        <v>0.05</v>
      </c>
      <c r="I19" s="45" t="b">
        <f t="shared" si="0"/>
        <v>0</v>
      </c>
      <c r="J19" s="36">
        <f t="shared" si="1"/>
        <v>0</v>
      </c>
      <c r="K19" s="36"/>
    </row>
    <row r="20" spans="2:11" ht="200" x14ac:dyDescent="0.35">
      <c r="B20" s="52" t="s">
        <v>47</v>
      </c>
      <c r="C20" s="34" t="s">
        <v>48</v>
      </c>
      <c r="D20" s="35" t="s">
        <v>49</v>
      </c>
      <c r="E20" s="42"/>
      <c r="F20" s="43"/>
      <c r="G20" s="36" t="b">
        <f t="shared" si="2"/>
        <v>0</v>
      </c>
      <c r="H20" s="37">
        <v>0.05</v>
      </c>
      <c r="I20" s="45" t="b">
        <f t="shared" si="0"/>
        <v>0</v>
      </c>
      <c r="J20" s="36">
        <f t="shared" si="1"/>
        <v>0</v>
      </c>
      <c r="K20" s="36"/>
    </row>
    <row r="21" spans="2:11" ht="75" x14ac:dyDescent="0.35">
      <c r="B21" s="54" t="s">
        <v>71</v>
      </c>
      <c r="C21" s="55" t="s">
        <v>72</v>
      </c>
      <c r="D21" s="56" t="s">
        <v>74</v>
      </c>
      <c r="E21" s="42"/>
      <c r="F21" s="43"/>
      <c r="G21" s="36" t="b">
        <f t="shared" si="2"/>
        <v>0</v>
      </c>
      <c r="H21" s="37">
        <v>0.05</v>
      </c>
      <c r="I21" s="45" t="b">
        <f t="shared" si="0"/>
        <v>0</v>
      </c>
      <c r="J21" s="36">
        <f t="shared" si="1"/>
        <v>0</v>
      </c>
      <c r="K21" s="36"/>
    </row>
    <row r="22" spans="2:11" ht="125" x14ac:dyDescent="0.35">
      <c r="B22" s="34" t="s">
        <v>50</v>
      </c>
      <c r="C22" s="55" t="s">
        <v>73</v>
      </c>
      <c r="D22" s="44" t="s">
        <v>70</v>
      </c>
      <c r="E22" s="42"/>
      <c r="F22" s="43"/>
      <c r="G22" s="36" t="b">
        <f t="shared" si="2"/>
        <v>0</v>
      </c>
      <c r="H22" s="37">
        <v>0.05</v>
      </c>
      <c r="I22" s="45" t="b">
        <f t="shared" si="0"/>
        <v>0</v>
      </c>
      <c r="J22" s="36">
        <f t="shared" si="1"/>
        <v>0</v>
      </c>
      <c r="K22" s="36"/>
    </row>
    <row r="23" spans="2:11" ht="180.75" customHeight="1" x14ac:dyDescent="0.35">
      <c r="B23" s="51" t="s">
        <v>51</v>
      </c>
      <c r="C23" s="55" t="s">
        <v>75</v>
      </c>
      <c r="D23" s="56" t="s">
        <v>76</v>
      </c>
      <c r="E23" s="42"/>
      <c r="F23" s="43"/>
      <c r="G23" s="36" t="b">
        <f t="shared" si="2"/>
        <v>0</v>
      </c>
      <c r="H23" s="37">
        <v>0.05</v>
      </c>
      <c r="I23" s="45" t="b">
        <f t="shared" si="0"/>
        <v>0</v>
      </c>
      <c r="J23" s="36">
        <f t="shared" si="1"/>
        <v>0</v>
      </c>
      <c r="K23" s="36"/>
    </row>
    <row r="24" spans="2:11" ht="237.5" x14ac:dyDescent="0.35">
      <c r="B24" s="51" t="s">
        <v>52</v>
      </c>
      <c r="C24" s="34" t="s">
        <v>53</v>
      </c>
      <c r="D24" s="35" t="s">
        <v>54</v>
      </c>
      <c r="E24" s="42"/>
      <c r="F24" s="43"/>
      <c r="G24" s="36" t="b">
        <f t="shared" si="2"/>
        <v>0</v>
      </c>
      <c r="H24" s="37">
        <v>0.1</v>
      </c>
      <c r="I24" s="45" t="b">
        <f t="shared" si="0"/>
        <v>0</v>
      </c>
      <c r="J24" s="36">
        <f t="shared" si="1"/>
        <v>0</v>
      </c>
      <c r="K24" s="36"/>
    </row>
    <row r="25" spans="2:11" ht="125.5" x14ac:dyDescent="0.35">
      <c r="B25" s="52" t="s">
        <v>55</v>
      </c>
      <c r="C25" s="34" t="s">
        <v>56</v>
      </c>
      <c r="D25" s="35" t="s">
        <v>57</v>
      </c>
      <c r="E25" s="42"/>
      <c r="F25" s="43"/>
      <c r="G25" s="36" t="b">
        <f t="shared" si="2"/>
        <v>0</v>
      </c>
      <c r="H25" s="37">
        <v>0.1</v>
      </c>
      <c r="I25" s="45" t="b">
        <f t="shared" si="0"/>
        <v>0</v>
      </c>
      <c r="J25" s="36">
        <f t="shared" si="1"/>
        <v>0</v>
      </c>
      <c r="K25" s="36"/>
    </row>
    <row r="26" spans="2:11" ht="125.5" x14ac:dyDescent="0.35">
      <c r="B26" s="34" t="s">
        <v>58</v>
      </c>
      <c r="C26" s="50" t="s">
        <v>59</v>
      </c>
      <c r="D26" s="49" t="s">
        <v>60</v>
      </c>
      <c r="E26" s="42"/>
      <c r="F26" s="43"/>
      <c r="G26" s="36" t="b">
        <f t="shared" si="2"/>
        <v>0</v>
      </c>
      <c r="H26" s="37">
        <v>0.05</v>
      </c>
      <c r="I26" s="45" t="b">
        <f t="shared" si="0"/>
        <v>0</v>
      </c>
      <c r="J26" s="36">
        <f t="shared" si="1"/>
        <v>0</v>
      </c>
      <c r="K26" s="36"/>
    </row>
    <row r="27" spans="2:11" ht="125" x14ac:dyDescent="0.35">
      <c r="B27" s="51" t="s">
        <v>61</v>
      </c>
      <c r="C27" s="50" t="s">
        <v>62</v>
      </c>
      <c r="D27" s="53" t="s">
        <v>63</v>
      </c>
      <c r="E27" s="42"/>
      <c r="F27" s="43"/>
      <c r="G27" s="36" t="b">
        <f t="shared" si="2"/>
        <v>0</v>
      </c>
      <c r="H27" s="37">
        <v>0.05</v>
      </c>
      <c r="I27" s="45" t="b">
        <f t="shared" si="0"/>
        <v>0</v>
      </c>
      <c r="J27" s="36">
        <f t="shared" si="1"/>
        <v>0</v>
      </c>
      <c r="K27" s="36"/>
    </row>
    <row r="28" spans="2:11" ht="162.5" x14ac:dyDescent="0.35">
      <c r="B28" s="51" t="s">
        <v>64</v>
      </c>
      <c r="C28" s="35" t="s">
        <v>65</v>
      </c>
      <c r="D28" s="35" t="s">
        <v>66</v>
      </c>
      <c r="E28" s="42"/>
      <c r="F28" s="43"/>
      <c r="G28" s="36" t="b">
        <f t="shared" si="2"/>
        <v>0</v>
      </c>
      <c r="H28" s="37">
        <v>0.05</v>
      </c>
      <c r="I28" s="45" t="b">
        <f xml:space="preserve"> IF(E28 = "Comply",10,IF(E28 = "Partial Compliance", 5, IF(E28 = "Do Not Comply", 0)))</f>
        <v>0</v>
      </c>
      <c r="J28" s="36">
        <f>H28*10*I28</f>
        <v>0</v>
      </c>
      <c r="K28" s="36"/>
    </row>
    <row r="29" spans="2:11" x14ac:dyDescent="0.35">
      <c r="I29" s="10">
        <f>SUM(I15:I28)</f>
        <v>0</v>
      </c>
      <c r="J29" s="10">
        <f>SUM(J15:J28)</f>
        <v>0</v>
      </c>
    </row>
  </sheetData>
  <mergeCells count="8">
    <mergeCell ref="B12:K12"/>
    <mergeCell ref="B14:F14"/>
    <mergeCell ref="B1:K1"/>
    <mergeCell ref="B3:K3"/>
    <mergeCell ref="B4:C4"/>
    <mergeCell ref="D4:K4"/>
    <mergeCell ref="B5:C5"/>
    <mergeCell ref="D5:K5"/>
  </mergeCells>
  <dataValidations count="3">
    <dataValidation type="list" allowBlank="1" showErrorMessage="1" sqref="E19:E20" xr:uid="{9A8FF82E-1BAB-DF40-9A65-D13A2E75FA63}">
      <formula1>$E$7:$E$8</formula1>
    </dataValidation>
    <dataValidation type="list" allowBlank="1" showErrorMessage="1" sqref="E16:E17 E22:E28" xr:uid="{2F172F8F-DF2C-A849-A1B7-C83D5B24AA20}">
      <formula1>$E$7:$E$9</formula1>
    </dataValidation>
    <dataValidation type="list" allowBlank="1" showErrorMessage="1" sqref="E15 E18 E21" xr:uid="{DBBA999A-AB33-584A-9F0B-589039380475}">
      <formula1>$D$7:$D$8</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4B51C-65EC-0D4C-83BB-A84D5647494B}">
  <dimension ref="A1:L29"/>
  <sheetViews>
    <sheetView topLeftCell="A15" zoomScale="60" zoomScaleNormal="60" workbookViewId="0">
      <selection activeCell="C18" sqref="C18"/>
    </sheetView>
  </sheetViews>
  <sheetFormatPr defaultColWidth="15.1796875" defaultRowHeight="14" x14ac:dyDescent="0.35"/>
  <cols>
    <col min="1" max="1" width="8.179687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9.453125" style="10"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thickBot="1" x14ac:dyDescent="0.4">
      <c r="B1" s="73" t="s">
        <v>87</v>
      </c>
      <c r="C1" s="74"/>
      <c r="D1" s="74"/>
      <c r="E1" s="74"/>
      <c r="F1" s="74"/>
      <c r="G1" s="74"/>
      <c r="H1" s="74"/>
      <c r="I1" s="74"/>
      <c r="J1" s="74"/>
      <c r="K1" s="75"/>
    </row>
    <row r="3" spans="1:12" ht="18" customHeight="1" x14ac:dyDescent="0.35">
      <c r="B3" s="84" t="s">
        <v>79</v>
      </c>
      <c r="C3" s="85"/>
      <c r="D3" s="85"/>
      <c r="E3" s="85"/>
      <c r="F3" s="85"/>
      <c r="G3" s="85"/>
      <c r="H3" s="85"/>
      <c r="I3" s="85"/>
      <c r="J3" s="85"/>
      <c r="K3" s="85"/>
    </row>
    <row r="4" spans="1:12" ht="14.5" thickBot="1" x14ac:dyDescent="0.4">
      <c r="B4" s="76"/>
      <c r="C4" s="76"/>
      <c r="D4" s="76"/>
      <c r="E4" s="76"/>
      <c r="F4" s="76"/>
      <c r="G4" s="76"/>
      <c r="H4" s="76"/>
      <c r="I4" s="76"/>
      <c r="J4" s="76"/>
      <c r="K4" s="76"/>
    </row>
    <row r="5" spans="1:12" ht="14.5" thickBot="1" x14ac:dyDescent="0.4">
      <c r="B5" s="77" t="s">
        <v>20</v>
      </c>
      <c r="C5" s="78"/>
      <c r="D5" s="79"/>
      <c r="E5" s="80"/>
      <c r="F5" s="80"/>
      <c r="G5" s="80"/>
      <c r="H5" s="80"/>
      <c r="I5" s="80"/>
      <c r="J5" s="80"/>
      <c r="K5" s="81"/>
    </row>
    <row r="6" spans="1:12" ht="18" thickBot="1" x14ac:dyDescent="0.4">
      <c r="A6" s="46"/>
      <c r="B6" s="47"/>
      <c r="C6" s="48"/>
      <c r="D6" s="48"/>
      <c r="E6" s="48"/>
      <c r="F6" s="11"/>
      <c r="G6" s="11"/>
      <c r="H6" s="11"/>
      <c r="I6" s="11"/>
      <c r="J6" s="11"/>
      <c r="K6" s="11"/>
    </row>
    <row r="7" spans="1:12" ht="14.5" thickTop="1" x14ac:dyDescent="0.35">
      <c r="A7" s="46"/>
      <c r="B7" s="12">
        <v>0</v>
      </c>
      <c r="C7" s="12">
        <v>0</v>
      </c>
      <c r="D7" s="12" t="s">
        <v>21</v>
      </c>
      <c r="E7" s="12" t="s">
        <v>21</v>
      </c>
      <c r="F7" s="12"/>
      <c r="H7" s="13" t="s">
        <v>22</v>
      </c>
      <c r="I7" s="14"/>
      <c r="J7" s="14"/>
      <c r="K7" s="15" t="str">
        <f>IF(AND(K8="PASS",K9="PASS"), "PASS","FAIL")</f>
        <v>FAIL</v>
      </c>
    </row>
    <row r="8" spans="1:12" x14ac:dyDescent="0.35">
      <c r="A8" s="46"/>
      <c r="B8" s="12">
        <v>10</v>
      </c>
      <c r="C8" s="12">
        <v>5</v>
      </c>
      <c r="D8" s="12" t="s">
        <v>23</v>
      </c>
      <c r="E8" s="12" t="s">
        <v>24</v>
      </c>
      <c r="F8" s="12" t="s">
        <v>25</v>
      </c>
      <c r="H8" s="16" t="s">
        <v>26</v>
      </c>
      <c r="I8" s="17"/>
      <c r="J8" s="17"/>
      <c r="K8" s="18" t="str">
        <f>IF((OR(G15:G28)),"FAIL","PASS")</f>
        <v>PASS</v>
      </c>
    </row>
    <row r="9" spans="1:12" x14ac:dyDescent="0.35">
      <c r="A9" s="46"/>
      <c r="B9" s="12"/>
      <c r="C9" s="12">
        <v>10</v>
      </c>
      <c r="D9" s="12"/>
      <c r="E9" s="12" t="s">
        <v>23</v>
      </c>
      <c r="F9" s="12"/>
      <c r="H9" s="19" t="s">
        <v>27</v>
      </c>
      <c r="I9" s="20"/>
      <c r="J9" s="21"/>
      <c r="K9" s="22" t="str">
        <f>IF(J10&gt;=I10,"PASS","FAIL")</f>
        <v>FAIL</v>
      </c>
    </row>
    <row r="10" spans="1:12" ht="14.5" thickBot="1" x14ac:dyDescent="0.4">
      <c r="A10" s="46"/>
      <c r="B10" s="12"/>
      <c r="C10" s="12"/>
      <c r="D10" s="12"/>
      <c r="E10" s="12"/>
      <c r="F10" s="12"/>
      <c r="H10" s="23" t="s">
        <v>28</v>
      </c>
      <c r="I10" s="24">
        <v>0.7</v>
      </c>
      <c r="J10" s="25">
        <f>J14</f>
        <v>0</v>
      </c>
      <c r="K10" s="26" t="s">
        <v>29</v>
      </c>
    </row>
    <row r="11" spans="1:12" ht="14.5" thickTop="1" x14ac:dyDescent="0.35">
      <c r="A11" s="46"/>
      <c r="B11" s="46"/>
      <c r="C11" s="46"/>
      <c r="D11" s="46"/>
      <c r="E11" s="46"/>
    </row>
    <row r="12" spans="1:12" x14ac:dyDescent="0.35">
      <c r="A12" s="38"/>
      <c r="B12" s="82" t="s">
        <v>30</v>
      </c>
      <c r="C12" s="83"/>
      <c r="D12" s="83"/>
      <c r="E12" s="83"/>
      <c r="F12" s="83"/>
      <c r="G12" s="83"/>
      <c r="H12" s="83"/>
      <c r="I12" s="83"/>
      <c r="J12" s="83"/>
      <c r="K12" s="83"/>
    </row>
    <row r="13" spans="1:12" ht="42" x14ac:dyDescent="0.35">
      <c r="A13" s="38"/>
      <c r="B13" s="39" t="s">
        <v>9</v>
      </c>
      <c r="C13" s="39" t="s">
        <v>10</v>
      </c>
      <c r="D13" s="39" t="s">
        <v>11</v>
      </c>
      <c r="E13" s="39" t="s">
        <v>12</v>
      </c>
      <c r="F13" s="40" t="s">
        <v>31</v>
      </c>
      <c r="G13" s="41" t="s">
        <v>32</v>
      </c>
      <c r="H13" s="41" t="s">
        <v>33</v>
      </c>
      <c r="I13" s="41" t="s">
        <v>13</v>
      </c>
      <c r="J13" s="41" t="s">
        <v>34</v>
      </c>
      <c r="K13" s="41"/>
      <c r="L13" s="27"/>
    </row>
    <row r="14" spans="1:12" x14ac:dyDescent="0.35">
      <c r="A14" s="28"/>
      <c r="B14" s="71" t="s">
        <v>35</v>
      </c>
      <c r="C14" s="72"/>
      <c r="D14" s="72"/>
      <c r="E14" s="72"/>
      <c r="F14" s="72"/>
      <c r="G14" s="29">
        <v>5</v>
      </c>
      <c r="H14" s="30">
        <f>SUM(H15:H28)</f>
        <v>1.0000000000000002</v>
      </c>
      <c r="I14" s="31"/>
      <c r="J14" s="32">
        <f>SUMPRODUCT(I15:I28,H15:H28)/10</f>
        <v>0</v>
      </c>
      <c r="K14" s="33"/>
      <c r="L14" s="28"/>
    </row>
    <row r="15" spans="1:12" ht="75" x14ac:dyDescent="0.35">
      <c r="B15" s="34" t="s">
        <v>36</v>
      </c>
      <c r="C15" s="35" t="s">
        <v>86</v>
      </c>
      <c r="D15" s="35" t="s">
        <v>37</v>
      </c>
      <c r="E15" s="42"/>
      <c r="F15" s="43"/>
      <c r="G15" s="36" t="b">
        <f>I15&lt;$G$14</f>
        <v>0</v>
      </c>
      <c r="H15" s="37">
        <v>0.1</v>
      </c>
      <c r="I15" s="45" t="b">
        <f t="shared" ref="I15:I27" si="0" xml:space="preserve"> IF(E15 = "Comply",10,IF(E15 = "Partial Compliance", 5, IF(E15 = "Do Not Comply", 0)))</f>
        <v>0</v>
      </c>
      <c r="J15" s="36">
        <f>H15*10*I15</f>
        <v>0</v>
      </c>
      <c r="K15" s="36"/>
    </row>
    <row r="16" spans="1:12" ht="159" customHeight="1" x14ac:dyDescent="0.35">
      <c r="B16" s="35" t="s">
        <v>38</v>
      </c>
      <c r="C16" s="35" t="s">
        <v>39</v>
      </c>
      <c r="D16" s="34" t="s">
        <v>67</v>
      </c>
      <c r="E16" s="42"/>
      <c r="F16" s="43"/>
      <c r="G16" s="36" t="b">
        <f>I16&lt;$G$14</f>
        <v>0</v>
      </c>
      <c r="H16" s="37">
        <v>0.1</v>
      </c>
      <c r="I16" s="45" t="b">
        <f t="shared" si="0"/>
        <v>0</v>
      </c>
      <c r="J16" s="36">
        <f t="shared" ref="J16:J27" si="1">H16*10*I16</f>
        <v>0</v>
      </c>
      <c r="K16" s="36"/>
    </row>
    <row r="17" spans="2:11" ht="125.5" x14ac:dyDescent="0.35">
      <c r="B17" s="34" t="s">
        <v>40</v>
      </c>
      <c r="C17" s="34" t="s">
        <v>41</v>
      </c>
      <c r="D17" s="35" t="s">
        <v>68</v>
      </c>
      <c r="E17" s="42"/>
      <c r="F17" s="43"/>
      <c r="G17" s="36" t="b">
        <f>I17&lt;$G$14</f>
        <v>0</v>
      </c>
      <c r="H17" s="37">
        <v>0.1</v>
      </c>
      <c r="I17" s="45" t="b">
        <f t="shared" si="0"/>
        <v>0</v>
      </c>
      <c r="J17" s="36">
        <f t="shared" si="1"/>
        <v>0</v>
      </c>
      <c r="K17" s="36"/>
    </row>
    <row r="18" spans="2:11" ht="201.5" x14ac:dyDescent="0.35">
      <c r="B18" s="35" t="s">
        <v>42</v>
      </c>
      <c r="C18" s="44" t="s">
        <v>84</v>
      </c>
      <c r="D18" s="35" t="s">
        <v>88</v>
      </c>
      <c r="E18" s="42"/>
      <c r="F18" s="43"/>
      <c r="G18" s="36" t="b">
        <f t="shared" ref="G18:G28" si="2">I18&lt;$G$14</f>
        <v>0</v>
      </c>
      <c r="H18" s="37">
        <v>0.1</v>
      </c>
      <c r="I18" s="45" t="b">
        <f t="shared" si="0"/>
        <v>0</v>
      </c>
      <c r="J18" s="36">
        <f t="shared" si="1"/>
        <v>0</v>
      </c>
      <c r="K18" s="36"/>
    </row>
    <row r="19" spans="2:11" ht="162.5" x14ac:dyDescent="0.35">
      <c r="B19" s="35" t="s">
        <v>44</v>
      </c>
      <c r="C19" s="34" t="s">
        <v>45</v>
      </c>
      <c r="D19" s="35" t="s">
        <v>46</v>
      </c>
      <c r="E19" s="42"/>
      <c r="F19" s="43"/>
      <c r="G19" s="36" t="b">
        <f t="shared" si="2"/>
        <v>0</v>
      </c>
      <c r="H19" s="37">
        <v>0.05</v>
      </c>
      <c r="I19" s="45" t="b">
        <f t="shared" si="0"/>
        <v>0</v>
      </c>
      <c r="J19" s="36">
        <f t="shared" si="1"/>
        <v>0</v>
      </c>
      <c r="K19" s="36"/>
    </row>
    <row r="20" spans="2:11" ht="200" x14ac:dyDescent="0.35">
      <c r="B20" s="52" t="s">
        <v>47</v>
      </c>
      <c r="C20" s="34" t="s">
        <v>48</v>
      </c>
      <c r="D20" s="35" t="s">
        <v>49</v>
      </c>
      <c r="E20" s="42"/>
      <c r="F20" s="43"/>
      <c r="G20" s="36" t="b">
        <f t="shared" si="2"/>
        <v>0</v>
      </c>
      <c r="H20" s="37">
        <v>0.05</v>
      </c>
      <c r="I20" s="45" t="b">
        <f t="shared" si="0"/>
        <v>0</v>
      </c>
      <c r="J20" s="36">
        <f t="shared" si="1"/>
        <v>0</v>
      </c>
      <c r="K20" s="36"/>
    </row>
    <row r="21" spans="2:11" ht="75" x14ac:dyDescent="0.35">
      <c r="B21" s="54" t="s">
        <v>71</v>
      </c>
      <c r="C21" s="55" t="s">
        <v>72</v>
      </c>
      <c r="D21" s="56" t="s">
        <v>74</v>
      </c>
      <c r="E21" s="42"/>
      <c r="F21" s="43"/>
      <c r="G21" s="36" t="b">
        <f t="shared" si="2"/>
        <v>0</v>
      </c>
      <c r="H21" s="37">
        <v>0.05</v>
      </c>
      <c r="I21" s="45" t="b">
        <f t="shared" si="0"/>
        <v>0</v>
      </c>
      <c r="J21" s="36">
        <f t="shared" si="1"/>
        <v>0</v>
      </c>
      <c r="K21" s="36"/>
    </row>
    <row r="22" spans="2:11" ht="125" x14ac:dyDescent="0.35">
      <c r="B22" s="34" t="s">
        <v>50</v>
      </c>
      <c r="C22" s="55" t="s">
        <v>73</v>
      </c>
      <c r="D22" s="44" t="s">
        <v>70</v>
      </c>
      <c r="E22" s="42"/>
      <c r="F22" s="43"/>
      <c r="G22" s="36" t="b">
        <f t="shared" si="2"/>
        <v>0</v>
      </c>
      <c r="H22" s="37">
        <v>0.05</v>
      </c>
      <c r="I22" s="45" t="b">
        <f t="shared" si="0"/>
        <v>0</v>
      </c>
      <c r="J22" s="36">
        <f t="shared" si="1"/>
        <v>0</v>
      </c>
      <c r="K22" s="36"/>
    </row>
    <row r="23" spans="2:11" ht="180.75" customHeight="1" x14ac:dyDescent="0.35">
      <c r="B23" s="51" t="s">
        <v>51</v>
      </c>
      <c r="C23" s="55" t="s">
        <v>75</v>
      </c>
      <c r="D23" s="56" t="s">
        <v>76</v>
      </c>
      <c r="E23" s="42"/>
      <c r="F23" s="43"/>
      <c r="G23" s="36" t="b">
        <f t="shared" si="2"/>
        <v>0</v>
      </c>
      <c r="H23" s="37">
        <v>0.05</v>
      </c>
      <c r="I23" s="45" t="b">
        <f t="shared" si="0"/>
        <v>0</v>
      </c>
      <c r="J23" s="36">
        <f t="shared" si="1"/>
        <v>0</v>
      </c>
      <c r="K23" s="36"/>
    </row>
    <row r="24" spans="2:11" ht="237.5" x14ac:dyDescent="0.35">
      <c r="B24" s="51" t="s">
        <v>52</v>
      </c>
      <c r="C24" s="34" t="s">
        <v>53</v>
      </c>
      <c r="D24" s="35" t="s">
        <v>54</v>
      </c>
      <c r="E24" s="42"/>
      <c r="F24" s="43"/>
      <c r="G24" s="36" t="b">
        <f t="shared" si="2"/>
        <v>0</v>
      </c>
      <c r="H24" s="37">
        <v>0.1</v>
      </c>
      <c r="I24" s="45" t="b">
        <f t="shared" si="0"/>
        <v>0</v>
      </c>
      <c r="J24" s="36">
        <f t="shared" si="1"/>
        <v>0</v>
      </c>
      <c r="K24" s="36"/>
    </row>
    <row r="25" spans="2:11" ht="125.5" x14ac:dyDescent="0.35">
      <c r="B25" s="52" t="s">
        <v>55</v>
      </c>
      <c r="C25" s="34" t="s">
        <v>56</v>
      </c>
      <c r="D25" s="35" t="s">
        <v>57</v>
      </c>
      <c r="E25" s="42"/>
      <c r="F25" s="43"/>
      <c r="G25" s="36" t="b">
        <f t="shared" si="2"/>
        <v>0</v>
      </c>
      <c r="H25" s="37">
        <v>0.1</v>
      </c>
      <c r="I25" s="45" t="b">
        <f t="shared" si="0"/>
        <v>0</v>
      </c>
      <c r="J25" s="36">
        <f t="shared" si="1"/>
        <v>0</v>
      </c>
      <c r="K25" s="36"/>
    </row>
    <row r="26" spans="2:11" ht="125.5" x14ac:dyDescent="0.35">
      <c r="B26" s="34" t="s">
        <v>58</v>
      </c>
      <c r="C26" s="50" t="s">
        <v>59</v>
      </c>
      <c r="D26" s="49" t="s">
        <v>60</v>
      </c>
      <c r="E26" s="42"/>
      <c r="F26" s="43"/>
      <c r="G26" s="36" t="b">
        <f t="shared" si="2"/>
        <v>0</v>
      </c>
      <c r="H26" s="37">
        <v>0.05</v>
      </c>
      <c r="I26" s="45" t="b">
        <f t="shared" si="0"/>
        <v>0</v>
      </c>
      <c r="J26" s="36">
        <f t="shared" si="1"/>
        <v>0</v>
      </c>
      <c r="K26" s="36"/>
    </row>
    <row r="27" spans="2:11" ht="125" x14ac:dyDescent="0.35">
      <c r="B27" s="51" t="s">
        <v>61</v>
      </c>
      <c r="C27" s="50" t="s">
        <v>62</v>
      </c>
      <c r="D27" s="53" t="s">
        <v>63</v>
      </c>
      <c r="E27" s="42"/>
      <c r="F27" s="43"/>
      <c r="G27" s="36" t="b">
        <f t="shared" si="2"/>
        <v>0</v>
      </c>
      <c r="H27" s="37">
        <v>0.05</v>
      </c>
      <c r="I27" s="45" t="b">
        <f t="shared" si="0"/>
        <v>0</v>
      </c>
      <c r="J27" s="36">
        <f t="shared" si="1"/>
        <v>0</v>
      </c>
      <c r="K27" s="36"/>
    </row>
    <row r="28" spans="2:11" ht="162.5" x14ac:dyDescent="0.35">
      <c r="B28" s="51" t="s">
        <v>64</v>
      </c>
      <c r="C28" s="35" t="s">
        <v>65</v>
      </c>
      <c r="D28" s="35" t="s">
        <v>66</v>
      </c>
      <c r="E28" s="42"/>
      <c r="F28" s="43"/>
      <c r="G28" s="36" t="b">
        <f t="shared" si="2"/>
        <v>0</v>
      </c>
      <c r="H28" s="37">
        <v>0.05</v>
      </c>
      <c r="I28" s="45" t="b">
        <f xml:space="preserve"> IF(E28 = "Comply",10,IF(E28 = "Partial Compliance", 5, IF(E28 = "Do Not Comply", 0)))</f>
        <v>0</v>
      </c>
      <c r="J28" s="36">
        <f>H28*10*I28</f>
        <v>0</v>
      </c>
      <c r="K28" s="36"/>
    </row>
    <row r="29" spans="2:11" x14ac:dyDescent="0.35">
      <c r="I29" s="10">
        <f>SUM(I15:I28)</f>
        <v>0</v>
      </c>
      <c r="J29" s="10">
        <f>SUM(J15:J28)</f>
        <v>0</v>
      </c>
    </row>
  </sheetData>
  <mergeCells count="8">
    <mergeCell ref="B12:K12"/>
    <mergeCell ref="B14:F14"/>
    <mergeCell ref="B1:K1"/>
    <mergeCell ref="B3:K3"/>
    <mergeCell ref="B4:C4"/>
    <mergeCell ref="D4:K4"/>
    <mergeCell ref="B5:C5"/>
    <mergeCell ref="D5:K5"/>
  </mergeCells>
  <dataValidations count="3">
    <dataValidation type="list" allowBlank="1" showErrorMessage="1" sqref="E15 E21" xr:uid="{AA6B1A75-3938-8445-B3CA-04F8DBCB0311}">
      <formula1>$D$7:$D$8</formula1>
    </dataValidation>
    <dataValidation type="list" allowBlank="1" showErrorMessage="1" sqref="E16:E18 E22:E28" xr:uid="{B0BC46A1-B292-C643-AF35-C8BF0238730A}">
      <formula1>$E$7:$E$9</formula1>
    </dataValidation>
    <dataValidation type="list" allowBlank="1" showErrorMessage="1" sqref="E19:E20" xr:uid="{13B46EEE-0EB8-1341-B8D5-652CF7E5571F}">
      <formula1>$E$7:$E$8</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7CC8C-72CC-D046-AA28-F900C8C1B45E}">
  <dimension ref="A1:L29"/>
  <sheetViews>
    <sheetView tabSelected="1" zoomScale="60" zoomScaleNormal="60" workbookViewId="0">
      <selection activeCell="C18" sqref="C18"/>
    </sheetView>
  </sheetViews>
  <sheetFormatPr defaultColWidth="15.1796875" defaultRowHeight="14" x14ac:dyDescent="0.35"/>
  <cols>
    <col min="1" max="1" width="8.179687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9.453125" style="10"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thickBot="1" x14ac:dyDescent="0.4">
      <c r="B1" s="73" t="s">
        <v>87</v>
      </c>
      <c r="C1" s="74"/>
      <c r="D1" s="74"/>
      <c r="E1" s="74"/>
      <c r="F1" s="74"/>
      <c r="G1" s="74"/>
      <c r="H1" s="74"/>
      <c r="I1" s="74"/>
      <c r="J1" s="74"/>
      <c r="K1" s="75"/>
    </row>
    <row r="3" spans="1:12" ht="28.5" customHeight="1" x14ac:dyDescent="0.35">
      <c r="B3" s="84" t="s">
        <v>80</v>
      </c>
      <c r="C3" s="84"/>
      <c r="D3" s="84"/>
      <c r="E3" s="84"/>
      <c r="F3" s="84"/>
      <c r="G3" s="84"/>
      <c r="H3" s="84"/>
      <c r="I3" s="84"/>
      <c r="J3" s="84"/>
      <c r="K3" s="84"/>
    </row>
    <row r="4" spans="1:12" ht="14.5" thickBot="1" x14ac:dyDescent="0.4">
      <c r="B4" s="86"/>
      <c r="C4" s="86"/>
      <c r="D4" s="86"/>
      <c r="E4" s="86"/>
      <c r="F4" s="86"/>
      <c r="G4" s="86"/>
      <c r="H4" s="86"/>
      <c r="I4" s="86"/>
      <c r="J4" s="86"/>
      <c r="K4" s="86"/>
    </row>
    <row r="5" spans="1:12" ht="14.5" thickBot="1" x14ac:dyDescent="0.4">
      <c r="B5" s="77" t="s">
        <v>20</v>
      </c>
      <c r="C5" s="78"/>
      <c r="D5" s="79"/>
      <c r="E5" s="80"/>
      <c r="F5" s="80"/>
      <c r="G5" s="80"/>
      <c r="H5" s="80"/>
      <c r="I5" s="80"/>
      <c r="J5" s="80"/>
      <c r="K5" s="81"/>
    </row>
    <row r="6" spans="1:12" ht="18" thickBot="1" x14ac:dyDescent="0.4">
      <c r="A6" s="46"/>
      <c r="B6" s="47"/>
      <c r="C6" s="48"/>
      <c r="D6" s="48"/>
      <c r="E6" s="48"/>
      <c r="F6" s="11"/>
      <c r="G6" s="11"/>
      <c r="H6" s="11"/>
      <c r="I6" s="11"/>
      <c r="J6" s="11"/>
      <c r="K6" s="11"/>
    </row>
    <row r="7" spans="1:12" ht="14.5" thickTop="1" x14ac:dyDescent="0.35">
      <c r="A7" s="46"/>
      <c r="B7" s="12">
        <v>0</v>
      </c>
      <c r="C7" s="12">
        <v>0</v>
      </c>
      <c r="D7" s="12" t="s">
        <v>21</v>
      </c>
      <c r="E7" s="12" t="s">
        <v>21</v>
      </c>
      <c r="F7" s="12"/>
      <c r="H7" s="13" t="s">
        <v>22</v>
      </c>
      <c r="I7" s="14"/>
      <c r="J7" s="14"/>
      <c r="K7" s="15" t="str">
        <f>IF(AND(K8="PASS",K9="PASS"), "PASS","FAIL")</f>
        <v>FAIL</v>
      </c>
    </row>
    <row r="8" spans="1:12" x14ac:dyDescent="0.35">
      <c r="A8" s="46"/>
      <c r="B8" s="12">
        <v>10</v>
      </c>
      <c r="C8" s="12">
        <v>5</v>
      </c>
      <c r="D8" s="12" t="s">
        <v>23</v>
      </c>
      <c r="E8" s="12" t="s">
        <v>24</v>
      </c>
      <c r="F8" s="12" t="s">
        <v>25</v>
      </c>
      <c r="H8" s="16" t="s">
        <v>26</v>
      </c>
      <c r="I8" s="17"/>
      <c r="J8" s="17"/>
      <c r="K8" s="18" t="str">
        <f>IF((OR(G15:G28)),"FAIL","PASS")</f>
        <v>PASS</v>
      </c>
    </row>
    <row r="9" spans="1:12" x14ac:dyDescent="0.35">
      <c r="A9" s="46"/>
      <c r="B9" s="12"/>
      <c r="C9" s="12">
        <v>10</v>
      </c>
      <c r="D9" s="12"/>
      <c r="E9" s="12" t="s">
        <v>23</v>
      </c>
      <c r="F9" s="12"/>
      <c r="H9" s="19" t="s">
        <v>27</v>
      </c>
      <c r="I9" s="20"/>
      <c r="J9" s="21"/>
      <c r="K9" s="22" t="str">
        <f>IF(J10&gt;=I10,"PASS","FAIL")</f>
        <v>FAIL</v>
      </c>
    </row>
    <row r="10" spans="1:12" ht="14.5" thickBot="1" x14ac:dyDescent="0.4">
      <c r="A10" s="46"/>
      <c r="B10" s="12"/>
      <c r="C10" s="12"/>
      <c r="D10" s="12"/>
      <c r="E10" s="12"/>
      <c r="F10" s="12"/>
      <c r="H10" s="23" t="s">
        <v>28</v>
      </c>
      <c r="I10" s="24">
        <v>0.7</v>
      </c>
      <c r="J10" s="25">
        <f>J14</f>
        <v>0</v>
      </c>
      <c r="K10" s="26" t="s">
        <v>29</v>
      </c>
    </row>
    <row r="11" spans="1:12" ht="14.5" thickTop="1" x14ac:dyDescent="0.35">
      <c r="A11" s="46"/>
      <c r="B11" s="46"/>
      <c r="C11" s="46"/>
      <c r="D11" s="46"/>
      <c r="E11" s="46"/>
    </row>
    <row r="12" spans="1:12" ht="14.5" thickTop="1" x14ac:dyDescent="0.35">
      <c r="A12" s="38"/>
      <c r="B12" s="82" t="s">
        <v>30</v>
      </c>
      <c r="C12" s="83"/>
      <c r="D12" s="83"/>
      <c r="E12" s="83"/>
      <c r="F12" s="83"/>
      <c r="G12" s="83"/>
      <c r="H12" s="83"/>
      <c r="I12" s="83"/>
      <c r="J12" s="83"/>
      <c r="K12" s="83"/>
    </row>
    <row r="13" spans="1:12" ht="42" x14ac:dyDescent="0.35">
      <c r="A13" s="38"/>
      <c r="B13" s="39" t="s">
        <v>9</v>
      </c>
      <c r="C13" s="39" t="s">
        <v>10</v>
      </c>
      <c r="D13" s="39" t="s">
        <v>11</v>
      </c>
      <c r="E13" s="39" t="s">
        <v>12</v>
      </c>
      <c r="F13" s="40" t="s">
        <v>31</v>
      </c>
      <c r="G13" s="41" t="s">
        <v>32</v>
      </c>
      <c r="H13" s="41" t="s">
        <v>33</v>
      </c>
      <c r="I13" s="41" t="s">
        <v>13</v>
      </c>
      <c r="J13" s="41" t="s">
        <v>34</v>
      </c>
      <c r="K13" s="41"/>
      <c r="L13" s="27"/>
    </row>
    <row r="14" spans="1:12" x14ac:dyDescent="0.35">
      <c r="A14" s="28"/>
      <c r="B14" s="71" t="s">
        <v>35</v>
      </c>
      <c r="C14" s="72"/>
      <c r="D14" s="72"/>
      <c r="E14" s="72"/>
      <c r="F14" s="72"/>
      <c r="G14" s="29">
        <v>5</v>
      </c>
      <c r="H14" s="30">
        <f>SUM(H15:H28)</f>
        <v>1.0000000000000002</v>
      </c>
      <c r="I14" s="31"/>
      <c r="J14" s="32">
        <f>SUMPRODUCT(I15:I28,H15:H28)/10</f>
        <v>0</v>
      </c>
      <c r="K14" s="33"/>
      <c r="L14" s="28"/>
    </row>
    <row r="15" spans="1:12" ht="75" x14ac:dyDescent="0.35">
      <c r="B15" s="34" t="s">
        <v>36</v>
      </c>
      <c r="C15" s="35" t="s">
        <v>86</v>
      </c>
      <c r="D15" s="35" t="s">
        <v>37</v>
      </c>
      <c r="E15" s="42"/>
      <c r="F15" s="43"/>
      <c r="G15" s="36" t="b">
        <f>I15&lt;$G$14</f>
        <v>0</v>
      </c>
      <c r="H15" s="37">
        <v>0.1</v>
      </c>
      <c r="I15" s="45" t="b">
        <f t="shared" ref="I15:I27" si="0" xml:space="preserve"> IF(E15 = "Comply",10,IF(E15 = "Partial Compliance", 5, IF(E15 = "Do Not Comply", 0)))</f>
        <v>0</v>
      </c>
      <c r="J15" s="36">
        <f>H15*10*I15</f>
        <v>0</v>
      </c>
      <c r="K15" s="36"/>
    </row>
    <row r="16" spans="1:12" ht="159" customHeight="1" x14ac:dyDescent="0.35">
      <c r="B16" s="35" t="s">
        <v>38</v>
      </c>
      <c r="C16" s="35" t="s">
        <v>39</v>
      </c>
      <c r="D16" s="34" t="s">
        <v>67</v>
      </c>
      <c r="E16" s="42"/>
      <c r="F16" s="43"/>
      <c r="G16" s="36" t="b">
        <f>I16&lt;$G$14</f>
        <v>0</v>
      </c>
      <c r="H16" s="37">
        <v>0.1</v>
      </c>
      <c r="I16" s="45" t="b">
        <f t="shared" si="0"/>
        <v>0</v>
      </c>
      <c r="J16" s="36">
        <f t="shared" ref="J16:J27" si="1">H16*10*I16</f>
        <v>0</v>
      </c>
      <c r="K16" s="36"/>
    </row>
    <row r="17" spans="2:11" ht="125.5" x14ac:dyDescent="0.35">
      <c r="B17" s="34" t="s">
        <v>40</v>
      </c>
      <c r="C17" s="34" t="s">
        <v>41</v>
      </c>
      <c r="D17" s="35" t="s">
        <v>68</v>
      </c>
      <c r="E17" s="42"/>
      <c r="F17" s="43"/>
      <c r="G17" s="36" t="b">
        <f>I17&lt;$G$14</f>
        <v>0</v>
      </c>
      <c r="H17" s="37">
        <v>0.1</v>
      </c>
      <c r="I17" s="45" t="b">
        <f t="shared" si="0"/>
        <v>0</v>
      </c>
      <c r="J17" s="36">
        <f t="shared" si="1"/>
        <v>0</v>
      </c>
      <c r="K17" s="36"/>
    </row>
    <row r="18" spans="2:11" ht="201.5" x14ac:dyDescent="0.35">
      <c r="B18" s="35" t="s">
        <v>42</v>
      </c>
      <c r="C18" s="44" t="s">
        <v>83</v>
      </c>
      <c r="D18" s="35" t="s">
        <v>88</v>
      </c>
      <c r="E18" s="42"/>
      <c r="F18" s="43"/>
      <c r="G18" s="36" t="b">
        <f t="shared" ref="G18:G28" si="2">I18&lt;$G$14</f>
        <v>0</v>
      </c>
      <c r="H18" s="37">
        <v>0.1</v>
      </c>
      <c r="I18" s="45" t="b">
        <f t="shared" si="0"/>
        <v>0</v>
      </c>
      <c r="J18" s="36">
        <f t="shared" si="1"/>
        <v>0</v>
      </c>
      <c r="K18" s="36"/>
    </row>
    <row r="19" spans="2:11" ht="162.5" x14ac:dyDescent="0.35">
      <c r="B19" s="35" t="s">
        <v>44</v>
      </c>
      <c r="C19" s="34" t="s">
        <v>81</v>
      </c>
      <c r="D19" s="35" t="s">
        <v>46</v>
      </c>
      <c r="E19" s="42"/>
      <c r="F19" s="43"/>
      <c r="G19" s="36" t="b">
        <f t="shared" si="2"/>
        <v>0</v>
      </c>
      <c r="H19" s="37">
        <v>0.05</v>
      </c>
      <c r="I19" s="45" t="b">
        <f t="shared" si="0"/>
        <v>0</v>
      </c>
      <c r="J19" s="36">
        <f t="shared" si="1"/>
        <v>0</v>
      </c>
      <c r="K19" s="36"/>
    </row>
    <row r="20" spans="2:11" ht="200" x14ac:dyDescent="0.35">
      <c r="B20" s="52" t="s">
        <v>47</v>
      </c>
      <c r="C20" s="34" t="s">
        <v>48</v>
      </c>
      <c r="D20" s="35" t="s">
        <v>49</v>
      </c>
      <c r="E20" s="42"/>
      <c r="F20" s="43"/>
      <c r="G20" s="36" t="b">
        <f t="shared" si="2"/>
        <v>0</v>
      </c>
      <c r="H20" s="37">
        <v>0.05</v>
      </c>
      <c r="I20" s="45" t="b">
        <f t="shared" si="0"/>
        <v>0</v>
      </c>
      <c r="J20" s="36">
        <f t="shared" si="1"/>
        <v>0</v>
      </c>
      <c r="K20" s="36"/>
    </row>
    <row r="21" spans="2:11" ht="75" x14ac:dyDescent="0.35">
      <c r="B21" s="54" t="s">
        <v>71</v>
      </c>
      <c r="C21" s="55" t="s">
        <v>72</v>
      </c>
      <c r="D21" s="56" t="s">
        <v>74</v>
      </c>
      <c r="E21" s="42"/>
      <c r="F21" s="43"/>
      <c r="G21" s="36" t="b">
        <f t="shared" si="2"/>
        <v>0</v>
      </c>
      <c r="H21" s="37">
        <v>0.05</v>
      </c>
      <c r="I21" s="45" t="b">
        <f t="shared" si="0"/>
        <v>0</v>
      </c>
      <c r="J21" s="36">
        <f t="shared" si="1"/>
        <v>0</v>
      </c>
      <c r="K21" s="36"/>
    </row>
    <row r="22" spans="2:11" ht="125" x14ac:dyDescent="0.35">
      <c r="B22" s="34" t="s">
        <v>50</v>
      </c>
      <c r="C22" s="55" t="s">
        <v>73</v>
      </c>
      <c r="D22" s="44" t="s">
        <v>70</v>
      </c>
      <c r="E22" s="42"/>
      <c r="F22" s="43"/>
      <c r="G22" s="36" t="b">
        <f t="shared" si="2"/>
        <v>0</v>
      </c>
      <c r="H22" s="37">
        <v>0.05</v>
      </c>
      <c r="I22" s="45" t="b">
        <f t="shared" si="0"/>
        <v>0</v>
      </c>
      <c r="J22" s="36">
        <f t="shared" si="1"/>
        <v>0</v>
      </c>
      <c r="K22" s="36"/>
    </row>
    <row r="23" spans="2:11" ht="180.75" customHeight="1" x14ac:dyDescent="0.35">
      <c r="B23" s="51" t="s">
        <v>51</v>
      </c>
      <c r="C23" s="55" t="s">
        <v>75</v>
      </c>
      <c r="D23" s="56" t="s">
        <v>76</v>
      </c>
      <c r="E23" s="42"/>
      <c r="F23" s="43"/>
      <c r="G23" s="36" t="b">
        <f t="shared" si="2"/>
        <v>0</v>
      </c>
      <c r="H23" s="37">
        <v>0.05</v>
      </c>
      <c r="I23" s="45" t="b">
        <f t="shared" si="0"/>
        <v>0</v>
      </c>
      <c r="J23" s="36">
        <f t="shared" si="1"/>
        <v>0</v>
      </c>
      <c r="K23" s="36"/>
    </row>
    <row r="24" spans="2:11" ht="237.5" x14ac:dyDescent="0.35">
      <c r="B24" s="51" t="s">
        <v>52</v>
      </c>
      <c r="C24" s="34" t="s">
        <v>53</v>
      </c>
      <c r="D24" s="35" t="s">
        <v>54</v>
      </c>
      <c r="E24" s="42"/>
      <c r="F24" s="43"/>
      <c r="G24" s="36" t="b">
        <f t="shared" si="2"/>
        <v>0</v>
      </c>
      <c r="H24" s="37">
        <v>0.1</v>
      </c>
      <c r="I24" s="45" t="b">
        <f t="shared" si="0"/>
        <v>0</v>
      </c>
      <c r="J24" s="36">
        <f t="shared" si="1"/>
        <v>0</v>
      </c>
      <c r="K24" s="36"/>
    </row>
    <row r="25" spans="2:11" ht="125.5" x14ac:dyDescent="0.35">
      <c r="B25" s="52" t="s">
        <v>55</v>
      </c>
      <c r="C25" s="34" t="s">
        <v>56</v>
      </c>
      <c r="D25" s="35" t="s">
        <v>57</v>
      </c>
      <c r="E25" s="42"/>
      <c r="F25" s="43"/>
      <c r="G25" s="36" t="b">
        <f t="shared" si="2"/>
        <v>0</v>
      </c>
      <c r="H25" s="37">
        <v>0.1</v>
      </c>
      <c r="I25" s="45" t="b">
        <f t="shared" si="0"/>
        <v>0</v>
      </c>
      <c r="J25" s="36">
        <f t="shared" si="1"/>
        <v>0</v>
      </c>
      <c r="K25" s="36"/>
    </row>
    <row r="26" spans="2:11" ht="125.5" x14ac:dyDescent="0.35">
      <c r="B26" s="34" t="s">
        <v>58</v>
      </c>
      <c r="C26" s="50" t="s">
        <v>59</v>
      </c>
      <c r="D26" s="49" t="s">
        <v>60</v>
      </c>
      <c r="E26" s="42"/>
      <c r="F26" s="43"/>
      <c r="G26" s="36" t="b">
        <f t="shared" si="2"/>
        <v>0</v>
      </c>
      <c r="H26" s="37">
        <v>0.05</v>
      </c>
      <c r="I26" s="45" t="b">
        <f t="shared" si="0"/>
        <v>0</v>
      </c>
      <c r="J26" s="36">
        <f t="shared" si="1"/>
        <v>0</v>
      </c>
      <c r="K26" s="36"/>
    </row>
    <row r="27" spans="2:11" ht="125" x14ac:dyDescent="0.35">
      <c r="B27" s="51" t="s">
        <v>61</v>
      </c>
      <c r="C27" s="50" t="s">
        <v>62</v>
      </c>
      <c r="D27" s="53" t="s">
        <v>63</v>
      </c>
      <c r="E27" s="42"/>
      <c r="F27" s="43"/>
      <c r="G27" s="36" t="b">
        <f t="shared" si="2"/>
        <v>0</v>
      </c>
      <c r="H27" s="37">
        <v>0.05</v>
      </c>
      <c r="I27" s="45" t="b">
        <f t="shared" si="0"/>
        <v>0</v>
      </c>
      <c r="J27" s="36">
        <f t="shared" si="1"/>
        <v>0</v>
      </c>
      <c r="K27" s="36"/>
    </row>
    <row r="28" spans="2:11" ht="162.5" x14ac:dyDescent="0.35">
      <c r="B28" s="51" t="s">
        <v>64</v>
      </c>
      <c r="C28" s="35" t="s">
        <v>65</v>
      </c>
      <c r="D28" s="35" t="s">
        <v>66</v>
      </c>
      <c r="E28" s="42"/>
      <c r="F28" s="43"/>
      <c r="G28" s="36" t="b">
        <f t="shared" si="2"/>
        <v>0</v>
      </c>
      <c r="H28" s="37">
        <v>0.05</v>
      </c>
      <c r="I28" s="45" t="b">
        <f xml:space="preserve"> IF(E28 = "Comply",10,IF(E28 = "Partial Compliance", 5, IF(E28 = "Do Not Comply", 0)))</f>
        <v>0</v>
      </c>
      <c r="J28" s="36">
        <f>H28*10*I28</f>
        <v>0</v>
      </c>
      <c r="K28" s="36"/>
    </row>
    <row r="29" spans="2:11" x14ac:dyDescent="0.35">
      <c r="I29" s="10">
        <f>SUM(I15:I28)</f>
        <v>0</v>
      </c>
      <c r="J29" s="10">
        <f>SUM(J15:J28)</f>
        <v>0</v>
      </c>
    </row>
  </sheetData>
  <mergeCells count="8">
    <mergeCell ref="B12:K12"/>
    <mergeCell ref="B14:F14"/>
    <mergeCell ref="B1:K1"/>
    <mergeCell ref="B4:C4"/>
    <mergeCell ref="D4:K4"/>
    <mergeCell ref="B5:C5"/>
    <mergeCell ref="D5:K5"/>
    <mergeCell ref="B3:K3"/>
  </mergeCells>
  <dataValidations count="3">
    <dataValidation type="list" allowBlank="1" showErrorMessage="1" sqref="E15 E21" xr:uid="{39221EB6-DE1A-9F42-B91E-0AEAB638F55E}">
      <formula1>$D$7:$D$8</formula1>
    </dataValidation>
    <dataValidation type="list" allowBlank="1" showErrorMessage="1" sqref="E22:E28 E16:E18" xr:uid="{C817CE9C-ECE9-B24F-AADA-2030D5AEAF50}">
      <formula1>$E$7:$E$9</formula1>
    </dataValidation>
    <dataValidation type="list" allowBlank="1" showErrorMessage="1" sqref="E19:E20" xr:uid="{F03F9D8E-D59C-4A48-B555-4C06B83460E9}">
      <formula1>$E$7:$E$8</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7DD84B8F436745A93D7B337DB14091" ma:contentTypeVersion="3" ma:contentTypeDescription="Create a new document." ma:contentTypeScope="" ma:versionID="093f1b00e0c98179fe6f96af5a5cc28b">
  <xsd:schema xmlns:xsd="http://www.w3.org/2001/XMLSchema" xmlns:xs="http://www.w3.org/2001/XMLSchema" xmlns:p="http://schemas.microsoft.com/office/2006/metadata/properties" xmlns:ns2="aaf5b60c-32ae-4b1f-bade-2b85bab78caf" targetNamespace="http://schemas.microsoft.com/office/2006/metadata/properties" ma:root="true" ma:fieldsID="c38d27e946fb4f379eca79fe5388f0a8" ns2:_="">
    <xsd:import namespace="aaf5b60c-32ae-4b1f-bade-2b85bab78caf"/>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f5b60c-32ae-4b1f-bade-2b85bab78c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960175C-55FD-4ED8-88F7-1E2C4782C0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f5b60c-32ae-4b1f-bade-2b85bab78c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821FE2-B85B-41EA-9287-EC665CEAE737}">
  <ds:schemaRefs>
    <ds:schemaRef ds:uri="http://schemas.microsoft.com/sharepoint/v3/contenttype/forms"/>
  </ds:schemaRefs>
</ds:datastoreItem>
</file>

<file path=customXml/itemProps3.xml><?xml version="1.0" encoding="utf-8"?>
<ds:datastoreItem xmlns:ds="http://schemas.openxmlformats.org/officeDocument/2006/customXml" ds:itemID="{3FDC44EF-103A-4E01-B453-98D74F9CFD1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Response Instructions</vt:lpstr>
      <vt:lpstr>Link 1 </vt:lpstr>
      <vt:lpstr>Link 2</vt:lpstr>
      <vt:lpstr>Link 3</vt:lpstr>
      <vt:lpstr>Link 4</vt:lpstr>
      <vt:lpstr>Link 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AMakan</dc:creator>
  <cp:keywords/>
  <dc:description/>
  <cp:lastModifiedBy>Tsholofelo Tema</cp:lastModifiedBy>
  <cp:revision/>
  <dcterms:created xsi:type="dcterms:W3CDTF">2016-07-27T12:52:31Z</dcterms:created>
  <dcterms:modified xsi:type="dcterms:W3CDTF">2023-11-02T09:38:30Z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0x0101005A7DD84B8F436745A93D7B337DB14091</vt:lpwstr>
  </property>
  <property fmtid="{D5CDD505-2E9C-101B-9397-08002B2CF9AE}" pid="3" name="MediaServiceImageTags">
    <vt:lpwstr/>
  </property>
</Properties>
</file>