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csircoza-my.sharepoint.com/personal/lpillay1_csir_co_za/Documents/Desktop/CSIR/TUT Giyani/RFP/Final/"/>
    </mc:Choice>
  </mc:AlternateContent>
  <xr:revisionPtr revIDLastSave="6" documentId="13_ncr:1_{4FBFEC7B-3DC5-4F64-BE37-97EECE137AC2}" xr6:coauthVersionLast="47" xr6:coauthVersionMax="47" xr10:uidLastSave="{BAA62AB1-2711-4988-A59E-425B21D4CED9}"/>
  <bookViews>
    <workbookView xWindow="-110" yWindow="-110" windowWidth="19420" windowHeight="10300" tabRatio="838" xr2:uid="{00000000-000D-0000-FFFF-FFFF00000000}"/>
  </bookViews>
  <sheets>
    <sheet name="Response Instructions" sheetId="1" r:id="rId1"/>
    <sheet name=" TUT to Teraco"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4" l="1"/>
  <c r="J28" i="34" s="1"/>
  <c r="I27" i="34"/>
  <c r="I26" i="34"/>
  <c r="I25" i="34"/>
  <c r="J25" i="34" s="1"/>
  <c r="I24" i="34"/>
  <c r="J24" i="34" s="1"/>
  <c r="I23" i="34"/>
  <c r="J23" i="34" s="1"/>
  <c r="I22" i="34"/>
  <c r="J22" i="34" s="1"/>
  <c r="I21" i="34"/>
  <c r="J21" i="34" s="1"/>
  <c r="I20" i="34"/>
  <c r="J20" i="34" s="1"/>
  <c r="I19" i="34"/>
  <c r="J19" i="34" s="1"/>
  <c r="I18" i="34"/>
  <c r="J18" i="34" s="1"/>
  <c r="I17" i="34"/>
  <c r="J17" i="34" s="1"/>
  <c r="I16" i="34"/>
  <c r="I15" i="34"/>
  <c r="J15" i="34" s="1"/>
  <c r="I14" i="34"/>
  <c r="G14" i="34" s="1"/>
  <c r="H13" i="34"/>
  <c r="A6" i="1"/>
  <c r="G27" i="34" l="1"/>
  <c r="J27" i="34"/>
  <c r="G26" i="34"/>
  <c r="J26" i="34"/>
  <c r="J16" i="34"/>
  <c r="G16" i="34"/>
  <c r="J13" i="34"/>
  <c r="J9" i="34" s="1"/>
  <c r="K8" i="34" s="1"/>
  <c r="G18" i="34"/>
  <c r="G19" i="34"/>
  <c r="G21" i="34"/>
  <c r="G23" i="34"/>
  <c r="G25" i="34"/>
  <c r="G17" i="34"/>
  <c r="G20" i="34"/>
  <c r="G22" i="34"/>
  <c r="G24" i="34"/>
  <c r="G28" i="34"/>
  <c r="G15" i="34"/>
  <c r="I29" i="34"/>
  <c r="J14" i="34"/>
  <c r="J29" i="34" l="1"/>
  <c r="K7" i="34"/>
  <c r="K6" i="34" s="1"/>
  <c r="A7" i="1" l="1"/>
  <c r="A8" i="1" s="1"/>
  <c r="A9" i="1" s="1"/>
  <c r="A10" i="1" s="1"/>
  <c r="A11" i="1" s="1"/>
</calcChain>
</file>

<file path=xl/sharedStrings.xml><?xml version="1.0" encoding="utf-8"?>
<sst xmlns="http://schemas.openxmlformats.org/spreadsheetml/2006/main" count="89" uniqueCount="81">
  <si>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</si>
  <si>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</si>
  <si>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</si>
  <si>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</si>
  <si>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</si>
  <si>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</si>
  <si>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</si>
  <si>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</si>
  <si>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</si>
  <si>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</si>
  <si>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</si>
  <si>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</si>
  <si>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</si>
  <si>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</si>
  <si>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</si>
  <si>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</si>
  <si>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</si>
  <si>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</si>
  <si>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</si>
  <si>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</si>
  <si>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</si>
  <si>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</si>
  <si>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</si>
  <si>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</si>
  <si>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</si>
  <si>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</si>
  <si>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</si>
  <si>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</si>
  <si>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</si>
  <si>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</si>
  <si>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</si>
  <si>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</si>
  <si>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</si>
  <si>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</si>
  <si>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</si>
  <si>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</si>
  <si>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</si>
  <si>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</si>
  <si>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</si>
  <si>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</si>
  <si>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</si>
  <si>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</si>
  <si>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</si>
  <si>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</si>
  <si>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</si>
  <si>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</si>
  <si>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</si>
  <si>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</si>
  <si>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</si>
  <si>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</si>
  <si>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</si>
  <si>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</si>
  <si>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</si>
  <si>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</si>
  <si>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</si>
  <si>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</si>
  <si>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</si>
  <si>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</si>
  <si>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</si>
  <si>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</si>
  <si>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</si>
  <si>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</si>
  <si>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</si>
  <si>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</si>
  <si>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</si>
  <si>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</si>
  <si>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</si>
  <si>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Committed Link capacity rate of 10Gbps</t>
  </si>
  <si>
    <t>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</si>
  <si>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</si>
  <si>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Ethernet handoff with  10GBASE-LR  (LAN) PHY interface</t>
  </si>
  <si>
    <t>Bidders must respond with a "Comply" in the response column. In so doing, the bidder commits to supply 10Gbps Ethernet handoffs on the 10GBASE-LR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</si>
  <si>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10GBASE-LR (LAN) PHY interface = 10
No responce = 0</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</si>
  <si>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</si>
  <si>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 and description detailed enough to understand the physical routing and shared infrastructure between each of the links provided = 10</t>
  </si>
  <si>
    <t xml:space="preserve">3697/16/09/2025 - The Provision of a Managed Bandwidth Link to the South African National Research Network (SANReN) for the Tshwane University of Technology (TUT) Giyani campus. </t>
  </si>
  <si>
    <t xml:space="preserve">Bidders must respond with a "Comply" in the response column. In so doing, the bidder commits to deploy only AC (220V 50Hz) powered equipment at the specified client end points.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</si>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</sst>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79">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21" fillId="6" borderId="12" xfId="0" applyFont="1" applyFill="1" applyBorder="1" applyAlignment="1" applyProtection="1">
      <alignment horizontal="center" vertical="center" wrapText="1"/>
      <protection locked="0"/>
    </xf>
    <xf numFmtId="0" fontId="21" fillId="6" borderId="13" xfId="0" applyFont="1" applyFill="1" applyBorder="1" applyAlignment="1" applyProtection="1">
      <alignment horizontal="center" vertical="center" wrapText="1"/>
      <protection locked="0"/>
    </xf>
    <xf numFmtId="0" fontId="21"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80" zoomScaleNormal="80" workbookViewId="0">
      <selection activeCell="C7" sqref="C7:K7"/>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52" t="s">
        <v>75</v>
      </c>
      <c r="D1" s="53"/>
      <c r="E1" s="53"/>
      <c r="F1" s="53"/>
      <c r="G1" s="53"/>
      <c r="H1" s="53"/>
      <c r="I1" s="53"/>
      <c r="J1" s="53"/>
      <c r="K1" s="53"/>
      <c r="L1" s="54"/>
    </row>
    <row r="3" spans="1:12" ht="27" customHeight="1" x14ac:dyDescent="0.35">
      <c r="A3" s="2"/>
      <c r="B3" s="2"/>
      <c r="C3" s="58" t="s">
        <v>0</v>
      </c>
      <c r="D3" s="59"/>
      <c r="E3" s="59"/>
      <c r="F3" s="59"/>
      <c r="G3" s="59"/>
      <c r="H3" s="59"/>
      <c r="I3" s="59"/>
      <c r="J3" s="59"/>
      <c r="K3" s="60"/>
      <c r="L3" s="2"/>
    </row>
    <row r="4" spans="1:12" ht="14.25" customHeight="1" x14ac:dyDescent="0.35">
      <c r="A4" s="2"/>
      <c r="B4" s="2"/>
      <c r="C4" s="2"/>
      <c r="D4" s="2"/>
      <c r="E4" s="2"/>
      <c r="F4" s="2"/>
      <c r="G4" s="2"/>
      <c r="H4" s="2"/>
      <c r="I4" s="2"/>
      <c r="J4" s="2"/>
      <c r="K4" s="2"/>
      <c r="L4" s="2"/>
    </row>
    <row r="5" spans="1:12" ht="41.25" customHeight="1" x14ac:dyDescent="0.35">
      <c r="A5" s="3">
        <v>1</v>
      </c>
      <c r="B5" s="4"/>
      <c r="C5" s="61" t="s">
        <v>1</v>
      </c>
      <c r="D5" s="62"/>
      <c r="E5" s="62"/>
      <c r="F5" s="62"/>
      <c r="G5" s="62"/>
      <c r="H5" s="62"/>
      <c r="I5" s="62"/>
      <c r="J5" s="62"/>
      <c r="K5" s="63"/>
      <c r="L5" s="2"/>
    </row>
    <row r="6" spans="1:12" ht="41.25" customHeight="1" x14ac:dyDescent="0.35">
      <c r="A6" s="3">
        <f>A5+1</f>
        <v>2</v>
      </c>
      <c r="B6" s="4"/>
      <c r="C6" s="64" t="s">
        <v>2</v>
      </c>
      <c r="D6" s="62"/>
      <c r="E6" s="62"/>
      <c r="F6" s="62"/>
      <c r="G6" s="62"/>
      <c r="H6" s="62"/>
      <c r="I6" s="62"/>
      <c r="J6" s="62"/>
      <c r="K6" s="63"/>
      <c r="L6" s="2"/>
    </row>
    <row r="7" spans="1:12" ht="41.25" customHeight="1" x14ac:dyDescent="0.35">
      <c r="A7" s="3">
        <f t="shared" ref="A7:A11" si="0">A6+1</f>
        <v>3</v>
      </c>
      <c r="B7" s="4"/>
      <c r="C7" s="64" t="s">
        <v>51</v>
      </c>
      <c r="D7" s="62"/>
      <c r="E7" s="62"/>
      <c r="F7" s="62"/>
      <c r="G7" s="62"/>
      <c r="H7" s="62"/>
      <c r="I7" s="62"/>
      <c r="J7" s="62"/>
      <c r="K7" s="63"/>
      <c r="L7" s="2"/>
    </row>
    <row r="8" spans="1:12" ht="41.25" customHeight="1" x14ac:dyDescent="0.35">
      <c r="A8" s="8">
        <f t="shared" si="0"/>
        <v>4</v>
      </c>
      <c r="B8" s="9"/>
      <c r="C8" s="64" t="s">
        <v>3</v>
      </c>
      <c r="D8" s="62"/>
      <c r="E8" s="62"/>
      <c r="F8" s="62"/>
      <c r="G8" s="62"/>
      <c r="H8" s="62"/>
      <c r="I8" s="62"/>
      <c r="J8" s="62"/>
      <c r="K8" s="63"/>
    </row>
    <row r="9" spans="1:12" ht="41.25" customHeight="1" x14ac:dyDescent="0.35">
      <c r="A9" s="8">
        <f t="shared" si="0"/>
        <v>5</v>
      </c>
      <c r="B9" s="9"/>
      <c r="C9" s="65" t="s">
        <v>4</v>
      </c>
      <c r="D9" s="62"/>
      <c r="E9" s="62"/>
      <c r="F9" s="62"/>
      <c r="G9" s="62"/>
      <c r="H9" s="62"/>
      <c r="I9" s="62"/>
      <c r="J9" s="62"/>
      <c r="K9" s="63"/>
    </row>
    <row r="10" spans="1:12" ht="41.25" customHeight="1" x14ac:dyDescent="0.35">
      <c r="A10" s="3">
        <f t="shared" si="0"/>
        <v>6</v>
      </c>
      <c r="B10" s="4"/>
      <c r="C10" s="64" t="s">
        <v>5</v>
      </c>
      <c r="D10" s="62"/>
      <c r="E10" s="62"/>
      <c r="F10" s="62"/>
      <c r="G10" s="62"/>
      <c r="H10" s="62"/>
      <c r="I10" s="62"/>
      <c r="J10" s="62"/>
      <c r="K10" s="63"/>
      <c r="L10" s="2"/>
    </row>
    <row r="11" spans="1:12" ht="41.25" customHeight="1" x14ac:dyDescent="0.35">
      <c r="A11" s="3">
        <f t="shared" si="0"/>
        <v>7</v>
      </c>
      <c r="B11" s="4"/>
      <c r="C11" s="64" t="s">
        <v>6</v>
      </c>
      <c r="D11" s="62"/>
      <c r="E11" s="62"/>
      <c r="F11" s="62"/>
      <c r="G11" s="62"/>
      <c r="H11" s="62"/>
      <c r="I11" s="62"/>
      <c r="J11" s="62"/>
      <c r="K11" s="63"/>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7"/>
      <c r="D13" s="56"/>
      <c r="E13" s="56"/>
      <c r="F13" s="56"/>
      <c r="G13" s="56"/>
      <c r="H13" s="56"/>
      <c r="I13" s="56"/>
      <c r="J13" s="56"/>
      <c r="K13" s="56"/>
      <c r="L13" s="2"/>
    </row>
    <row r="14" spans="1:12" ht="18.75" customHeight="1" x14ac:dyDescent="0.35">
      <c r="A14" s="2"/>
      <c r="B14" s="2"/>
      <c r="C14" s="55" t="s">
        <v>7</v>
      </c>
      <c r="D14" s="56"/>
      <c r="E14" s="56"/>
      <c r="F14" s="56"/>
      <c r="G14" s="56"/>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zoomScale="70" zoomScaleNormal="70" workbookViewId="0">
      <selection activeCell="H14" sqref="H14:H28"/>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68" t="s">
        <v>75</v>
      </c>
      <c r="C1" s="69"/>
      <c r="D1" s="69"/>
      <c r="E1" s="69"/>
      <c r="F1" s="69"/>
      <c r="G1" s="69"/>
      <c r="H1" s="69"/>
      <c r="I1" s="69"/>
      <c r="J1" s="69"/>
      <c r="K1" s="70"/>
    </row>
    <row r="3" spans="1:12" ht="14.5" thickBot="1" x14ac:dyDescent="0.4">
      <c r="B3" s="71"/>
      <c r="C3" s="71"/>
      <c r="D3" s="71"/>
      <c r="E3" s="71"/>
      <c r="F3" s="71"/>
      <c r="G3" s="71"/>
      <c r="H3" s="71"/>
      <c r="I3" s="71"/>
      <c r="J3" s="71"/>
      <c r="K3" s="71"/>
    </row>
    <row r="4" spans="1:12" x14ac:dyDescent="0.35">
      <c r="B4" s="72" t="s">
        <v>18</v>
      </c>
      <c r="C4" s="73"/>
      <c r="D4" s="74"/>
      <c r="E4" s="75"/>
      <c r="F4" s="75"/>
      <c r="G4" s="75"/>
      <c r="H4" s="75"/>
      <c r="I4" s="75"/>
      <c r="J4" s="75"/>
      <c r="K4" s="76"/>
    </row>
    <row r="5" spans="1:12" ht="18" thickBot="1" x14ac:dyDescent="0.4">
      <c r="A5" s="47"/>
      <c r="B5" s="48"/>
      <c r="C5" s="49"/>
      <c r="D5" s="49"/>
      <c r="E5" s="49"/>
      <c r="F5" s="11"/>
      <c r="G5" s="11"/>
      <c r="H5" s="11"/>
      <c r="I5" s="11"/>
      <c r="J5" s="11"/>
      <c r="K5" s="11"/>
    </row>
    <row r="6" spans="1:12" ht="14.5" thickTop="1" x14ac:dyDescent="0.35">
      <c r="A6" s="47"/>
      <c r="B6" s="12">
        <v>0</v>
      </c>
      <c r="C6" s="12">
        <v>0</v>
      </c>
      <c r="D6" s="12" t="s">
        <v>19</v>
      </c>
      <c r="E6" s="12" t="s">
        <v>19</v>
      </c>
      <c r="F6" s="12"/>
      <c r="H6" s="13" t="s">
        <v>20</v>
      </c>
      <c r="I6" s="14"/>
      <c r="J6" s="14"/>
      <c r="K6" s="15" t="str">
        <f>IF(AND(K7="PASS",K8="PASS"), "PASS","FAIL")</f>
        <v>FAIL</v>
      </c>
    </row>
    <row r="7" spans="1:12" x14ac:dyDescent="0.35">
      <c r="A7" s="47"/>
      <c r="B7" s="12">
        <v>10</v>
      </c>
      <c r="C7" s="12">
        <v>5</v>
      </c>
      <c r="D7" s="12" t="s">
        <v>21</v>
      </c>
      <c r="E7" s="12" t="s">
        <v>22</v>
      </c>
      <c r="F7" s="12" t="s">
        <v>23</v>
      </c>
      <c r="H7" s="16" t="s">
        <v>24</v>
      </c>
      <c r="I7" s="17"/>
      <c r="J7" s="17"/>
      <c r="K7" s="18" t="str">
        <f>IF((OR(G14:G28)),"FAIL","PASS")</f>
        <v>PASS</v>
      </c>
    </row>
    <row r="8" spans="1:12" x14ac:dyDescent="0.35">
      <c r="A8" s="47"/>
      <c r="B8" s="12"/>
      <c r="C8" s="12">
        <v>10</v>
      </c>
      <c r="D8" s="12"/>
      <c r="E8" s="12" t="s">
        <v>21</v>
      </c>
      <c r="F8" s="12"/>
      <c r="H8" s="19" t="s">
        <v>25</v>
      </c>
      <c r="I8" s="20"/>
      <c r="J8" s="21"/>
      <c r="K8" s="22" t="str">
        <f>IF(J9&gt;=I9,"PASS","FAIL")</f>
        <v>FAIL</v>
      </c>
    </row>
    <row r="9" spans="1:12" ht="14.5" thickBot="1" x14ac:dyDescent="0.4">
      <c r="A9" s="47"/>
      <c r="B9" s="12"/>
      <c r="C9" s="12"/>
      <c r="D9" s="12"/>
      <c r="E9" s="12"/>
      <c r="F9" s="12"/>
      <c r="H9" s="23" t="s">
        <v>26</v>
      </c>
      <c r="I9" s="24">
        <v>0.7</v>
      </c>
      <c r="J9" s="25">
        <f>J13</f>
        <v>0</v>
      </c>
      <c r="K9" s="26" t="s">
        <v>52</v>
      </c>
    </row>
    <row r="10" spans="1:12" x14ac:dyDescent="0.35">
      <c r="A10" s="47"/>
      <c r="B10" s="47"/>
      <c r="C10" s="47"/>
      <c r="D10" s="47"/>
      <c r="E10" s="47"/>
    </row>
    <row r="11" spans="1:12" x14ac:dyDescent="0.35">
      <c r="A11" s="38"/>
      <c r="B11" s="77" t="s">
        <v>27</v>
      </c>
      <c r="C11" s="78"/>
      <c r="D11" s="78"/>
      <c r="E11" s="78"/>
      <c r="F11" s="78"/>
      <c r="G11" s="78"/>
      <c r="H11" s="78"/>
      <c r="I11" s="78"/>
      <c r="J11" s="78"/>
      <c r="K11" s="78"/>
    </row>
    <row r="12" spans="1:12" ht="42" x14ac:dyDescent="0.35">
      <c r="A12" s="38"/>
      <c r="B12" s="39" t="s">
        <v>8</v>
      </c>
      <c r="C12" s="39" t="s">
        <v>9</v>
      </c>
      <c r="D12" s="39" t="s">
        <v>10</v>
      </c>
      <c r="E12" s="39" t="s">
        <v>11</v>
      </c>
      <c r="F12" s="40" t="s">
        <v>28</v>
      </c>
      <c r="G12" s="41" t="s">
        <v>29</v>
      </c>
      <c r="H12" s="41" t="s">
        <v>30</v>
      </c>
      <c r="I12" s="41" t="s">
        <v>12</v>
      </c>
      <c r="J12" s="41" t="s">
        <v>31</v>
      </c>
      <c r="K12" s="41"/>
      <c r="L12" s="27"/>
    </row>
    <row r="13" spans="1:12" x14ac:dyDescent="0.35">
      <c r="A13" s="28"/>
      <c r="B13" s="66" t="s">
        <v>32</v>
      </c>
      <c r="C13" s="67"/>
      <c r="D13" s="67"/>
      <c r="E13" s="67"/>
      <c r="F13" s="67"/>
      <c r="G13" s="29">
        <v>5</v>
      </c>
      <c r="H13" s="30">
        <f>SUM(H14:H28)</f>
        <v>1</v>
      </c>
      <c r="I13" s="31"/>
      <c r="J13" s="32">
        <f>SUMPRODUCT(I14:I28,H14:H28)/10</f>
        <v>0</v>
      </c>
      <c r="K13" s="33"/>
      <c r="L13" s="28"/>
    </row>
    <row r="14" spans="1:12" ht="112.5" x14ac:dyDescent="0.35">
      <c r="B14" s="34" t="s">
        <v>67</v>
      </c>
      <c r="C14" s="35" t="s">
        <v>59</v>
      </c>
      <c r="D14" s="35" t="s">
        <v>68</v>
      </c>
      <c r="E14" s="42"/>
      <c r="F14" s="43"/>
      <c r="G14" s="36" t="b">
        <f>I14&lt;$G$13</f>
        <v>0</v>
      </c>
      <c r="H14" s="37">
        <v>0.08</v>
      </c>
      <c r="I14" s="46" t="b">
        <f t="shared" ref="I14:I27" si="0" xml:space="preserve"> IF(E14 = "Comply",10,IF(E14 = "Partial Compliance", 5, IF(E14 = "Do Not Comply", 0)))</f>
        <v>0</v>
      </c>
      <c r="J14" s="36">
        <f>H14*10*I14</f>
        <v>0</v>
      </c>
      <c r="K14" s="36"/>
    </row>
    <row r="15" spans="1:12" ht="240.5" customHeight="1" x14ac:dyDescent="0.35">
      <c r="B15" s="35" t="s">
        <v>33</v>
      </c>
      <c r="C15" s="35" t="s">
        <v>73</v>
      </c>
      <c r="D15" s="35" t="s">
        <v>74</v>
      </c>
      <c r="E15" s="42"/>
      <c r="F15" s="43"/>
      <c r="G15" s="36" t="b">
        <f>I15&lt;$G$13</f>
        <v>0</v>
      </c>
      <c r="H15" s="37">
        <v>0.08</v>
      </c>
      <c r="I15" s="46" t="b">
        <f t="shared" si="0"/>
        <v>0</v>
      </c>
      <c r="J15" s="36">
        <f t="shared" ref="J15:J27" si="1">H15*10*I15</f>
        <v>0</v>
      </c>
      <c r="K15" s="36"/>
    </row>
    <row r="16" spans="1:12" ht="125.5" x14ac:dyDescent="0.35">
      <c r="B16" s="34" t="s">
        <v>34</v>
      </c>
      <c r="C16" s="34" t="s">
        <v>69</v>
      </c>
      <c r="D16" s="35" t="s">
        <v>60</v>
      </c>
      <c r="E16" s="42"/>
      <c r="F16" s="43"/>
      <c r="G16" s="36" t="b">
        <f>I16&lt;$G$13</f>
        <v>0</v>
      </c>
      <c r="H16" s="37">
        <v>0.09</v>
      </c>
      <c r="I16" s="46" t="b">
        <f t="shared" si="0"/>
        <v>0</v>
      </c>
      <c r="J16" s="36">
        <f t="shared" si="1"/>
        <v>0</v>
      </c>
      <c r="K16" s="36"/>
    </row>
    <row r="17" spans="2:11" ht="126.5" x14ac:dyDescent="0.35">
      <c r="B17" s="35" t="s">
        <v>35</v>
      </c>
      <c r="C17" s="34" t="s">
        <v>61</v>
      </c>
      <c r="D17" s="50" t="s">
        <v>56</v>
      </c>
      <c r="E17" s="42"/>
      <c r="F17" s="43"/>
      <c r="G17" s="36" t="b">
        <f t="shared" ref="G17:G28" si="2">I17&lt;$G$13</f>
        <v>0</v>
      </c>
      <c r="H17" s="37">
        <v>0.08</v>
      </c>
      <c r="I17" s="46" t="b">
        <f t="shared" si="0"/>
        <v>0</v>
      </c>
      <c r="J17" s="36">
        <f t="shared" si="1"/>
        <v>0</v>
      </c>
      <c r="K17" s="36"/>
    </row>
    <row r="18" spans="2:11" ht="181.5" customHeight="1" thickBot="1" x14ac:dyDescent="0.4">
      <c r="B18" s="35" t="s">
        <v>36</v>
      </c>
      <c r="C18" s="34" t="s">
        <v>62</v>
      </c>
      <c r="D18" s="35" t="s">
        <v>63</v>
      </c>
      <c r="E18" s="42"/>
      <c r="F18" s="43"/>
      <c r="G18" s="36" t="b">
        <f t="shared" si="2"/>
        <v>0</v>
      </c>
      <c r="H18" s="37">
        <v>0.08</v>
      </c>
      <c r="I18" s="46" t="b">
        <f t="shared" si="0"/>
        <v>0</v>
      </c>
      <c r="J18" s="36">
        <f t="shared" si="1"/>
        <v>0</v>
      </c>
      <c r="K18" s="36"/>
    </row>
    <row r="19" spans="2:11" ht="163.5" x14ac:dyDescent="0.35">
      <c r="B19" s="34" t="s">
        <v>37</v>
      </c>
      <c r="C19" s="34" t="s">
        <v>38</v>
      </c>
      <c r="D19" s="35" t="s">
        <v>53</v>
      </c>
      <c r="E19" s="42"/>
      <c r="F19" s="43"/>
      <c r="G19" s="36" t="b">
        <f t="shared" si="2"/>
        <v>0</v>
      </c>
      <c r="H19" s="37">
        <v>0.05</v>
      </c>
      <c r="I19" s="46" t="b">
        <f t="shared" si="0"/>
        <v>0</v>
      </c>
      <c r="J19" s="36">
        <f t="shared" si="1"/>
        <v>0</v>
      </c>
      <c r="K19" s="36"/>
    </row>
    <row r="20" spans="2:11" ht="126" x14ac:dyDescent="0.35">
      <c r="B20" s="34" t="s">
        <v>39</v>
      </c>
      <c r="C20" s="35" t="s">
        <v>76</v>
      </c>
      <c r="D20" s="35" t="s">
        <v>77</v>
      </c>
      <c r="E20" s="42"/>
      <c r="F20" s="43"/>
      <c r="G20" s="36" t="b">
        <f t="shared" si="2"/>
        <v>0</v>
      </c>
      <c r="H20" s="37">
        <v>0.05</v>
      </c>
      <c r="I20" s="46" t="b">
        <f t="shared" si="0"/>
        <v>0</v>
      </c>
      <c r="J20" s="36">
        <f t="shared" si="1"/>
        <v>0</v>
      </c>
      <c r="K20" s="36"/>
    </row>
    <row r="21" spans="2:11" ht="135" customHeight="1" x14ac:dyDescent="0.35">
      <c r="B21" s="34" t="s">
        <v>40</v>
      </c>
      <c r="C21" s="34" t="s">
        <v>41</v>
      </c>
      <c r="D21" s="35" t="s">
        <v>57</v>
      </c>
      <c r="E21" s="42"/>
      <c r="F21" s="43"/>
      <c r="G21" s="36" t="b">
        <f t="shared" si="2"/>
        <v>0</v>
      </c>
      <c r="H21" s="37">
        <v>0.05</v>
      </c>
      <c r="I21" s="46" t="b">
        <f t="shared" si="0"/>
        <v>0</v>
      </c>
      <c r="J21" s="36">
        <f t="shared" si="1"/>
        <v>0</v>
      </c>
      <c r="K21" s="36"/>
    </row>
    <row r="22" spans="2:11" ht="134.5" customHeight="1" x14ac:dyDescent="0.35">
      <c r="B22" s="34" t="s">
        <v>42</v>
      </c>
      <c r="C22" s="34" t="s">
        <v>43</v>
      </c>
      <c r="D22" s="35" t="s">
        <v>54</v>
      </c>
      <c r="E22" s="42"/>
      <c r="F22" s="43"/>
      <c r="G22" s="36" t="b">
        <f t="shared" si="2"/>
        <v>0</v>
      </c>
      <c r="H22" s="37">
        <v>0.05</v>
      </c>
      <c r="I22" s="46" t="b">
        <f t="shared" si="0"/>
        <v>0</v>
      </c>
      <c r="J22" s="36">
        <f t="shared" si="1"/>
        <v>0</v>
      </c>
      <c r="K22" s="36"/>
    </row>
    <row r="23" spans="2:11" ht="143" customHeight="1" x14ac:dyDescent="0.35">
      <c r="B23" s="34" t="s">
        <v>70</v>
      </c>
      <c r="C23" s="34" t="s">
        <v>71</v>
      </c>
      <c r="D23" s="35" t="s">
        <v>72</v>
      </c>
      <c r="E23" s="42"/>
      <c r="F23" s="43"/>
      <c r="G23" s="36" t="b">
        <f t="shared" si="2"/>
        <v>0</v>
      </c>
      <c r="H23" s="37">
        <v>0.05</v>
      </c>
      <c r="I23" s="46" t="b">
        <f t="shared" si="0"/>
        <v>0</v>
      </c>
      <c r="J23" s="36">
        <f t="shared" si="1"/>
        <v>0</v>
      </c>
      <c r="K23" s="36"/>
    </row>
    <row r="24" spans="2:11" ht="256" customHeight="1" x14ac:dyDescent="0.35">
      <c r="B24" s="35" t="s">
        <v>65</v>
      </c>
      <c r="C24" s="35" t="s">
        <v>44</v>
      </c>
      <c r="D24" s="35" t="s">
        <v>78</v>
      </c>
      <c r="E24" s="42"/>
      <c r="F24" s="43"/>
      <c r="G24" s="36" t="b">
        <f t="shared" si="2"/>
        <v>0</v>
      </c>
      <c r="H24" s="37">
        <v>0.08</v>
      </c>
      <c r="I24" s="46" t="b">
        <f t="shared" si="0"/>
        <v>0</v>
      </c>
      <c r="J24" s="36">
        <f t="shared" si="1"/>
        <v>0</v>
      </c>
      <c r="K24" s="36"/>
    </row>
    <row r="25" spans="2:11" ht="125.5" x14ac:dyDescent="0.35">
      <c r="B25" s="34" t="s">
        <v>45</v>
      </c>
      <c r="C25" s="34" t="s">
        <v>64</v>
      </c>
      <c r="D25" s="35" t="s">
        <v>55</v>
      </c>
      <c r="E25" s="42"/>
      <c r="F25" s="43"/>
      <c r="G25" s="36" t="b">
        <f t="shared" si="2"/>
        <v>0</v>
      </c>
      <c r="H25" s="37">
        <v>0.08</v>
      </c>
      <c r="I25" s="46" t="b">
        <f t="shared" si="0"/>
        <v>0</v>
      </c>
      <c r="J25" s="36">
        <f t="shared" si="1"/>
        <v>0</v>
      </c>
      <c r="K25" s="36"/>
    </row>
    <row r="26" spans="2:11" ht="143.5" customHeight="1" x14ac:dyDescent="0.35">
      <c r="B26" s="44" t="s">
        <v>46</v>
      </c>
      <c r="C26" s="51" t="s">
        <v>79</v>
      </c>
      <c r="D26" s="51" t="s">
        <v>80</v>
      </c>
      <c r="E26" s="42"/>
      <c r="F26" s="43"/>
      <c r="G26" s="36" t="b">
        <f t="shared" si="2"/>
        <v>0</v>
      </c>
      <c r="H26" s="37">
        <v>0.08</v>
      </c>
      <c r="I26" s="46" t="b">
        <f t="shared" si="0"/>
        <v>0</v>
      </c>
      <c r="J26" s="36">
        <f t="shared" si="1"/>
        <v>0</v>
      </c>
      <c r="K26" s="36"/>
    </row>
    <row r="27" spans="2:11" ht="174.5" customHeight="1" x14ac:dyDescent="0.35">
      <c r="B27" s="44" t="s">
        <v>47</v>
      </c>
      <c r="C27" s="45" t="s">
        <v>48</v>
      </c>
      <c r="D27" s="51" t="s">
        <v>66</v>
      </c>
      <c r="E27" s="42"/>
      <c r="F27" s="43"/>
      <c r="G27" s="36" t="b">
        <f t="shared" si="2"/>
        <v>0</v>
      </c>
      <c r="H27" s="37">
        <v>0.05</v>
      </c>
      <c r="I27" s="46" t="b">
        <f t="shared" si="0"/>
        <v>0</v>
      </c>
      <c r="J27" s="36">
        <f t="shared" si="1"/>
        <v>0</v>
      </c>
      <c r="K27" s="36"/>
    </row>
    <row r="28" spans="2:11" ht="172" customHeight="1" x14ac:dyDescent="0.35">
      <c r="B28" s="34" t="s">
        <v>49</v>
      </c>
      <c r="C28" s="35" t="s">
        <v>50</v>
      </c>
      <c r="D28" s="35" t="s">
        <v>58</v>
      </c>
      <c r="E28" s="42"/>
      <c r="F28" s="43"/>
      <c r="G28" s="36" t="b">
        <f t="shared" si="2"/>
        <v>0</v>
      </c>
      <c r="H28" s="37">
        <v>0.05</v>
      </c>
      <c r="I28" s="46" t="b">
        <f xml:space="preserve"> IF(E28 = "Comply",10,IF(E28 = "Partial Compliance", 5, IF(E28 = "Do Not Comply", 0)))</f>
        <v>0</v>
      </c>
      <c r="J28" s="36">
        <f>H28*10*I28</f>
        <v>0</v>
      </c>
      <c r="K28" s="36"/>
    </row>
    <row r="29" spans="2:11" x14ac:dyDescent="0.35">
      <c r="I29" s="10">
        <f>SUM(I14:I28)</f>
        <v>0</v>
      </c>
      <c r="J29" s="10">
        <f>SUM(J14:J28)</f>
        <v>0</v>
      </c>
    </row>
  </sheetData>
  <dataConsolidate/>
  <mergeCells count="7">
    <mergeCell ref="B13:F13"/>
    <mergeCell ref="B1:K1"/>
    <mergeCell ref="B3:C3"/>
    <mergeCell ref="D3:K3"/>
    <mergeCell ref="B4:C4"/>
    <mergeCell ref="D4:K4"/>
    <mergeCell ref="B11:K11"/>
  </mergeCells>
  <dataValidations count="3">
    <dataValidation type="list" allowBlank="1" showErrorMessage="1" sqref="E18 E15" xr:uid="{00000000-0002-0000-0100-000000000000}">
      <formula1>$E$6:$E$7</formula1>
    </dataValidation>
    <dataValidation type="list" allowBlank="1" showErrorMessage="1" sqref="E24:E28 E16" xr:uid="{00000000-0002-0000-0100-000001000000}">
      <formula1>$E$6:$E$8</formula1>
    </dataValidation>
    <dataValidation type="list" allowBlank="1" showErrorMessage="1" sqref="E19:E23 E17 E14" xr:uid="{00000000-0002-0000-0100-000002000000}">
      <formula1>$D$6:$D$7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 TUT to Teraco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2025-08-26T09:52:41Z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