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csircoza-my.sharepoint.com/personal/lpillay1_csir_co_za/Documents/Desktop/CSIR/UMP Siyabuswa, UMP Mbombela and ARC Mbombela/RFP/Final/"/>
    </mc:Choice>
  </mc:AlternateContent>
  <xr:revisionPtr revIDLastSave="16" documentId="8_{D5D2AA89-C55E-C84F-AE79-2095C3EEA256}" xr6:coauthVersionLast="47" xr6:coauthVersionMax="47" xr10:uidLastSave="{02ACBDED-0BF4-4601-8E42-3A26B0859F4B}"/>
  <bookViews>
    <workbookView xWindow="-110" yWindow="-110" windowWidth="19420" windowHeight="10300" tabRatio="838" xr2:uid="{00000000-000D-0000-FFFF-FFFF00000000}"/>
  </bookViews>
  <sheets>
    <sheet name="Response Instructions" sheetId="1" r:id="rId1"/>
    <sheet name="UMPM-TUTM" sheetId="34" r:id="rId2"/>
    <sheet name="UMPM-ARCM" sheetId="35" r:id="rId3"/>
    <sheet name="ARCM-TUTM" sheetId="36" r:id="rId4"/>
    <sheet name="TUTeM-SYBC" sheetId="37"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37" l="1"/>
  <c r="J28" i="37" s="1"/>
  <c r="G28" i="37"/>
  <c r="I27" i="37"/>
  <c r="J27" i="37" s="1"/>
  <c r="G27" i="37"/>
  <c r="I26" i="37"/>
  <c r="J26" i="37" s="1"/>
  <c r="G26" i="37"/>
  <c r="I25" i="37"/>
  <c r="J25" i="37" s="1"/>
  <c r="G25" i="37"/>
  <c r="I24" i="37"/>
  <c r="G24" i="37" s="1"/>
  <c r="I23" i="37"/>
  <c r="J23" i="37" s="1"/>
  <c r="G23" i="37"/>
  <c r="I22" i="37"/>
  <c r="J22" i="37" s="1"/>
  <c r="G22" i="37"/>
  <c r="J21" i="37"/>
  <c r="I21" i="37"/>
  <c r="G21" i="37"/>
  <c r="I20" i="37"/>
  <c r="J20" i="37" s="1"/>
  <c r="G20" i="37"/>
  <c r="I19" i="37"/>
  <c r="J19" i="37" s="1"/>
  <c r="G19" i="37"/>
  <c r="I18" i="37"/>
  <c r="J18" i="37" s="1"/>
  <c r="G18" i="37"/>
  <c r="I17" i="37"/>
  <c r="J17" i="37" s="1"/>
  <c r="I16" i="37"/>
  <c r="G16" i="37" s="1"/>
  <c r="I15" i="37"/>
  <c r="J15" i="37" s="1"/>
  <c r="I14" i="37"/>
  <c r="G14" i="37"/>
  <c r="H13" i="37"/>
  <c r="I28" i="36"/>
  <c r="J28" i="36" s="1"/>
  <c r="I27" i="36"/>
  <c r="J27" i="36" s="1"/>
  <c r="I26" i="36"/>
  <c r="J26" i="36" s="1"/>
  <c r="I25" i="36"/>
  <c r="J25" i="36" s="1"/>
  <c r="I24" i="36"/>
  <c r="G24" i="36" s="1"/>
  <c r="J23" i="36"/>
  <c r="I23" i="36"/>
  <c r="G23" i="36"/>
  <c r="I22" i="36"/>
  <c r="J22" i="36" s="1"/>
  <c r="I21" i="36"/>
  <c r="G21" i="36" s="1"/>
  <c r="I20" i="36"/>
  <c r="J20" i="36" s="1"/>
  <c r="I19" i="36"/>
  <c r="J19" i="36" s="1"/>
  <c r="G19" i="36"/>
  <c r="J18" i="36"/>
  <c r="I18" i="36"/>
  <c r="G18" i="36" s="1"/>
  <c r="I17" i="36"/>
  <c r="G17" i="36" s="1"/>
  <c r="I16" i="36"/>
  <c r="J16" i="36" s="1"/>
  <c r="G16" i="36"/>
  <c r="I15" i="36"/>
  <c r="J15" i="36" s="1"/>
  <c r="I14" i="36"/>
  <c r="G14" i="36"/>
  <c r="H13" i="36"/>
  <c r="I28" i="35"/>
  <c r="J28" i="35" s="1"/>
  <c r="I27" i="35"/>
  <c r="J27" i="35" s="1"/>
  <c r="I26" i="35"/>
  <c r="J26" i="35" s="1"/>
  <c r="I25" i="35"/>
  <c r="J25" i="35" s="1"/>
  <c r="I24" i="35"/>
  <c r="G24" i="35" s="1"/>
  <c r="I23" i="35"/>
  <c r="J23" i="35" s="1"/>
  <c r="I22" i="35"/>
  <c r="J22" i="35" s="1"/>
  <c r="G22" i="35"/>
  <c r="I21" i="35"/>
  <c r="G21" i="35" s="1"/>
  <c r="I20" i="35"/>
  <c r="J20" i="35" s="1"/>
  <c r="G20" i="35"/>
  <c r="I19" i="35"/>
  <c r="J19" i="35" s="1"/>
  <c r="G19" i="35"/>
  <c r="J18" i="35"/>
  <c r="I18" i="35"/>
  <c r="G18" i="35"/>
  <c r="I17" i="35"/>
  <c r="J17" i="35" s="1"/>
  <c r="I16" i="35"/>
  <c r="J16" i="35" s="1"/>
  <c r="I15" i="35"/>
  <c r="J15" i="35" s="1"/>
  <c r="I14" i="35"/>
  <c r="G14" i="35"/>
  <c r="H13" i="35"/>
  <c r="G15" i="37" l="1"/>
  <c r="J13" i="36"/>
  <c r="J9" i="36" s="1"/>
  <c r="K8" i="36" s="1"/>
  <c r="J13" i="35"/>
  <c r="J9" i="35" s="1"/>
  <c r="K8" i="35" s="1"/>
  <c r="G15" i="35"/>
  <c r="J13" i="37"/>
  <c r="J9" i="37" s="1"/>
  <c r="K8" i="37" s="1"/>
  <c r="G17" i="37"/>
  <c r="K7" i="37"/>
  <c r="I29" i="37"/>
  <c r="J17" i="36"/>
  <c r="I29" i="36"/>
  <c r="I29" i="35"/>
  <c r="G17" i="35"/>
  <c r="J16" i="37"/>
  <c r="J24" i="37"/>
  <c r="J14" i="37"/>
  <c r="J29" i="37" s="1"/>
  <c r="G27" i="36"/>
  <c r="G25" i="36"/>
  <c r="J21" i="36"/>
  <c r="G22" i="36"/>
  <c r="J24" i="36"/>
  <c r="J14" i="36"/>
  <c r="J29" i="36" s="1"/>
  <c r="G20" i="36"/>
  <c r="G28" i="36"/>
  <c r="G15" i="36"/>
  <c r="G26" i="36"/>
  <c r="G27" i="35"/>
  <c r="J24" i="35"/>
  <c r="G25" i="35"/>
  <c r="G28" i="35"/>
  <c r="G16" i="35"/>
  <c r="K7" i="35" s="1"/>
  <c r="K6" i="35" s="1"/>
  <c r="G26" i="35"/>
  <c r="J21" i="35"/>
  <c r="J14" i="35"/>
  <c r="G23" i="35"/>
  <c r="I28" i="34"/>
  <c r="J28" i="34" s="1"/>
  <c r="I27" i="34"/>
  <c r="I26" i="34"/>
  <c r="I25" i="34"/>
  <c r="J25" i="34" s="1"/>
  <c r="I24" i="34"/>
  <c r="J24" i="34" s="1"/>
  <c r="I23" i="34"/>
  <c r="J23" i="34" s="1"/>
  <c r="I22" i="34"/>
  <c r="J22" i="34" s="1"/>
  <c r="I21" i="34"/>
  <c r="J21" i="34" s="1"/>
  <c r="I20" i="34"/>
  <c r="J20" i="34" s="1"/>
  <c r="I19" i="34"/>
  <c r="J19" i="34" s="1"/>
  <c r="I18" i="34"/>
  <c r="J18" i="34" s="1"/>
  <c r="I17" i="34"/>
  <c r="J17" i="34" s="1"/>
  <c r="I16" i="34"/>
  <c r="I15" i="34"/>
  <c r="J15" i="34" s="1"/>
  <c r="I14" i="34"/>
  <c r="G14" i="34" s="1"/>
  <c r="H13" i="34"/>
  <c r="A6" i="1"/>
  <c r="K6" i="37" l="1"/>
  <c r="K7" i="36"/>
  <c r="K6" i="36" s="1"/>
  <c r="J29" i="35"/>
  <c r="G27" i="34"/>
  <c r="J27" i="34"/>
  <c r="G26" i="34"/>
  <c r="J26" i="34"/>
  <c r="J16" i="34"/>
  <c r="G16" i="34"/>
  <c r="J13" i="34"/>
  <c r="J9" i="34" s="1"/>
  <c r="K8" i="34" s="1"/>
  <c r="G18" i="34"/>
  <c r="G19" i="34"/>
  <c r="G21" i="34"/>
  <c r="G23" i="34"/>
  <c r="G25" i="34"/>
  <c r="G17" i="34"/>
  <c r="G20" i="34"/>
  <c r="G22" i="34"/>
  <c r="G24" i="34"/>
  <c r="G28" i="34"/>
  <c r="G15" i="34"/>
  <c r="I29" i="34"/>
  <c r="J14" i="34"/>
  <c r="J29" i="34" l="1"/>
  <c r="K7" i="34"/>
  <c r="K6" i="34" s="1"/>
  <c r="A7" i="1" l="1"/>
  <c r="A8" i="1" s="1"/>
  <c r="A9" i="1" s="1"/>
  <c r="A10" i="1" s="1"/>
  <c r="A11" i="1" s="1"/>
</calcChain>
</file>

<file path=xl/sharedStrings.xml><?xml version="1.0" encoding="utf-8"?>
<sst xmlns="http://schemas.openxmlformats.org/spreadsheetml/2006/main" count="300" uniqueCount="86">
  <si>
    <t>INSTRUCTIONS TO BIDDERS</t>
  </si>
  <si>
    <t>The bidder must complete the technical evaluation in full.</t>
  </si>
  <si>
    <t>Adherence to the format of the compliance matrix is compulsory.</t>
  </si>
  <si>
    <t>Bidders must provide responses to each criterion. Bidders must note how each criteria will be evaluated and the applicable score for each criterion.</t>
  </si>
  <si>
    <t xml:space="preserve">The bidder will fail the evaluation if they score 0 for any criterion. </t>
  </si>
  <si>
    <t>Proposals with a weighted technical score of less than the pre-determined minimum overall percentage or less than each specific minimum in the technical Compliance Matrix on any of the individual criteria will be eliminated from further evaluation.</t>
  </si>
  <si>
    <t xml:space="preserve">The following table summarises the expected response in each column for each individual criterion. </t>
  </si>
  <si>
    <t>General Criteria (Quality, Reliability, Technical Capability of Tenderer, Viability, and Durability)</t>
  </si>
  <si>
    <t>Criterion Name</t>
  </si>
  <si>
    <t>Required Response</t>
  </si>
  <si>
    <t>Evaluation Method</t>
  </si>
  <si>
    <t>Response</t>
  </si>
  <si>
    <t>Score</t>
  </si>
  <si>
    <t>Column will contain the name of the criterion being evaluated</t>
  </si>
  <si>
    <t>Column will describe the response that SANReN expects</t>
  </si>
  <si>
    <t>Column will describe how SANReN will evaluate the response</t>
  </si>
  <si>
    <t>The Bidder will have to select between
● Comply
● Partial Compliance
● Do not comply</t>
  </si>
  <si>
    <t>Based on the response and the evidence provided, SANReN will issue a score of either 0, 5, or 10. (Described in more detail next to each criteria)</t>
  </si>
  <si>
    <t>Bidder name</t>
  </si>
  <si>
    <t>Comply</t>
  </si>
  <si>
    <t>FINAL RESULT</t>
  </si>
  <si>
    <t>Do Not Comply</t>
  </si>
  <si>
    <t>Partial Compliance</t>
  </si>
  <si>
    <t>hyt</t>
  </si>
  <si>
    <t>Passed each criteria?</t>
  </si>
  <si>
    <t>Minimum Score</t>
  </si>
  <si>
    <t>Bidder Score</t>
  </si>
  <si>
    <t>Summarise your response. Provide references to other documents included in bid where a complete response is provided</t>
  </si>
  <si>
    <t>Criteria Failed?</t>
  </si>
  <si>
    <t>Weighting of Criteria</t>
  </si>
  <si>
    <t>Weighted score</t>
  </si>
  <si>
    <t>Link Criteria (100%)</t>
  </si>
  <si>
    <t>Direct Physical Routing</t>
  </si>
  <si>
    <t>Existing Core Infrastructure</t>
  </si>
  <si>
    <t>Circuits are end-to-end and based on fixed-line fibre infrastructure.</t>
  </si>
  <si>
    <t>Underlying infrastructure</t>
  </si>
  <si>
    <t>Demarcation  Equipment</t>
  </si>
  <si>
    <t>Bidders must respond with a "Comply" in the response column. In so doing, the bidder commits to terminate on active provider-owned and managed equipment at either end point and further commits to hand off the circuit to SANReN on LC compatible Optical fibre connectors (the hand off can be on a patch panel or on the device itself, but the interface must be LC compatible)</t>
  </si>
  <si>
    <t>AC Power at end points</t>
  </si>
  <si>
    <t xml:space="preserve">Bidders must respond with a "Comply" in the response column. In so doing, the bidder commits to deploy only AC powered equipment at the specified client end points. </t>
  </si>
  <si>
    <t>Link Loss Forwarding</t>
  </si>
  <si>
    <t xml:space="preserve">Bidders must respond with a "Comply" in the response column. In so doing, the bidder commits to configure the service with Link Loss Forwarding enabled. </t>
  </si>
  <si>
    <t>Jumbo Frames</t>
  </si>
  <si>
    <t xml:space="preserve">Bidders must respond with a "Comply" in the response column. In so doing, the bidder commits to configure the service to handle Jumbo Frames of 9000 bytes. </t>
  </si>
  <si>
    <t>Bidders are to explicitly state the link availability that they will guarantee in the summary response column. Bidders must also submit their standard service level agreement offered with the service(s).</t>
  </si>
  <si>
    <t>Bidder Maintenace undertakings and associated procedures</t>
  </si>
  <si>
    <t>Commitment to deliver the required link at the specified times</t>
  </si>
  <si>
    <t>Project Plan</t>
  </si>
  <si>
    <t>Bidders must submit a project plan that aligns to their link delivery commitments.</t>
  </si>
  <si>
    <t>Acceptance Documentation</t>
  </si>
  <si>
    <t xml:space="preserve">Bidders must respond with a "Comply" in the response column. In so doing, the bidder commits to perform a soak test and supply the required acceptance documentation as required for the project. (Sample acceptance documentation must be provided for evaluation) </t>
  </si>
  <si>
    <r>
      <t xml:space="preserve">The Technical Compliance Matrix is a summary of the submission.  Bidders are encouraged to provide supporting documentation separately. </t>
    </r>
    <r>
      <rPr>
        <b/>
        <sz val="11"/>
        <color rgb="FF000000"/>
        <rFont val="Calibri"/>
        <family val="2"/>
        <scheme val="minor"/>
      </rPr>
      <t>Bidders are also requested to reference the applicable section in the supporting documentation per criterion where applicable.</t>
    </r>
  </si>
  <si>
    <t xml:space="preserve"> </t>
  </si>
  <si>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rFont val="Arial"/>
        <family val="2"/>
      </rPr>
      <t>(a score of 10 will be given to bidders that comply and 0 to bidders that do not comply)</t>
    </r>
    <r>
      <rPr>
        <sz val="10"/>
        <rFont val="Arial"/>
        <family val="2"/>
      </rPr>
      <t xml:space="preserve">
Bidder commits to terminate on active provider-owned and managed equipment at either end point and further commits to hand off the circuit to SANReN on LC compatible Optical fibre connectors (the hand off can be on a patch panel or on the device itself, but the interface must be LC compatible) = 10
No responce = 0</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</si>
  <si>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rFont val="Arial"/>
        <family val="2"/>
      </rPr>
      <t>(a score of 10 will be given to bidders that comply and 0 to bidders that do not comply)</t>
    </r>
    <r>
      <rPr>
        <sz val="10"/>
        <rFont val="Arial"/>
        <family val="2"/>
      </rPr>
      <t xml:space="preserve">
Bidder commits to configure the service to handle Jumbo Frames of 9000 bytes = 10
No responce = 0</t>
    </r>
  </si>
  <si>
    <r>
      <t xml:space="preserve">Bidders will comply if they explicitly state that they will underake the maintenance activites required in the summary column and provide the downtime and fault logging procedures = 10
Bidders who fail to submit downtime and fault logging procedures will score only a partial-compliance score = 5
Bidders who do not explicitly state the maintenance undertaking will receive a non-compliance score and fail the evaluation = 0
</t>
    </r>
    <r>
      <rPr>
        <b/>
        <i/>
        <sz val="10"/>
        <rFont val="Arial"/>
        <family val="2"/>
      </rPr>
      <t>(a score of 0, 5 or 10 will be given to bidders based on their response)</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</si>
  <si>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rFont val="Arial"/>
        <family val="2"/>
      </rPr>
      <t xml:space="preserve">(a score of 10 will be given to bidders that comply and 0 to bidders that do not comply)
</t>
    </r>
    <r>
      <rPr>
        <sz val="10"/>
        <rFont val="Arial"/>
        <family val="2"/>
      </rPr>
      <t>Bidder commits to configure the service with Link Loss Forwarding enabled = 10 
No responce = 0</t>
    </r>
  </si>
  <si>
    <t>Bidders will comply if they respond with a "Comply" in the response column and submit samples of the required Acceptance Documentation as stated in Section 7 of Annexure B1 = 10
Bidders who submit sample acceptance documentation but do not respond with a "Comply" in the response column or Bidders who respond with a "Comply" in the response column but do not provide sample acceptance documentation will receive a partial compliance score = 5
Bidders who do not submit sample acceptance documentation and who do not respond with a "Comply" in the response column will receive a non-compliance score and fail the evaluation = 0
(a score of 0, 5 or 10 will be given to bidders based on their response)</t>
  </si>
  <si>
    <t>Bidders are to explicitly state the capacity they will provide for the link in the summary response column.</t>
  </si>
  <si>
    <t xml:space="preserve">Bidders must indicate in the summary column whether the circuit that they are proposing is provisioned on another supplier's underlying infrastructure (either through lease agreements, IRUs, or other arrangements) and if so, from whom. </t>
  </si>
  <si>
    <r>
      <t xml:space="preserve">Bidders may comply by indicating that the proposed circuit is not provisioned on another supplier's underlying infrastructure. Bidders may also comply by indicating that the proposed circuit is provisioned on another supplier's underlying infrastructure and provide the name of their downstream provider in the summary column. Bidders will receive a partial compliance score if they do not provide a response to this criterion. 
</t>
    </r>
    <r>
      <rPr>
        <b/>
        <i/>
        <sz val="10"/>
        <rFont val="Arial"/>
        <family val="2"/>
      </rPr>
      <t xml:space="preserve">(a score of 10 will be given to bidders that comply and 5 otherwise) </t>
    </r>
    <r>
      <rPr>
        <sz val="10"/>
        <rFont val="Arial"/>
        <family val="2"/>
      </rPr>
      <t xml:space="preserve">
Proposed circuit is not provisioned on another supplier's underlying infrastructure. Proposed circuit is provisioned on another supplier's underlying infrastructure and provide the name of their downstream provider  = 10
No response = 5</t>
    </r>
  </si>
  <si>
    <t>Bidders must respond by selecting "Comply" in the response column and explicitly state that they will maintain the link as we require. In so doing, the bidder commits to maintain the fibre as per Section 5.2 of Annexure B1. Information about the maintenance activities of the bidder must be provided as per Section 5.2 of Annexure B1, including details of the downtime and fault logging procedures.</t>
  </si>
  <si>
    <t>End-to-end service quality is managed with an availability of 98% per link</t>
  </si>
  <si>
    <t>The evaluator will check if all of the line items specified by the CSIR in section 6 of Annexure B1 is contained in the project plan with a detailed description and the project plan aligns to the delivery time frame that they have committed to in the response =10
If the Project plan does not align to the link delivery times that they have committed to in their response above OR if the project plan contains a high level description of the line items specified by the CSIR in section 6 of Annexure B1, the bidder will receive a partial-compliance score = 5
Not submitting a project plan with the line items specified in section 6 of Annexure B1 will result in a non-compliance score = 0
(a score of 0, 5 or 10 will be given to bidders based on their response)</t>
  </si>
  <si>
    <t>Bidders to provide a diagram or a text description of the route for the link that shows that the service is routed in a reasonably direct (physical) manner between all end points. If the physical route does not exist, the bidder must provide the diagram/description of the planned route.</t>
  </si>
  <si>
    <r>
      <t xml:space="preserve">Bidders will receive a compliance score if they can deliver the link within 6 months from when the contract is signed = 10
Bidders will receive a partial-compliance score if they can deliver the link within 9 months from when the contract is signed = 5
Bidders will receive a non-compliance score if they do not provide link delivery dates in the summary column/Project Plan or if they cannot deliver the link within 9 months from when the contract is signed =0
</t>
    </r>
    <r>
      <rPr>
        <b/>
        <sz val="10"/>
        <rFont val="Arial"/>
        <family val="2"/>
      </rPr>
      <t>(a score of 0, 5 or 10 will be given to bidders based on their response)</t>
    </r>
  </si>
  <si>
    <t>Bidders must submit a summary of the link delivery dates in the summary column. Bidders must select "Comply" if they can deliver the link within 6 months from when the contract is signed. Bidders must select "Partial Comply" if they can deliver the link within 9 months from when the contract is signed. Bidders must select Do Not Comply" if they cannot deliver the link within 9 months from when the contract is signed.</t>
  </si>
  <si>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rFont val="Arial"/>
        <family val="2"/>
      </rPr>
      <t>(a score of 10 will be given to bidders that comply and 0 to bidders that do not comply)</t>
    </r>
    <r>
      <rPr>
        <sz val="10"/>
        <rFont val="Arial"/>
        <family val="2"/>
      </rPr>
      <t xml:space="preserve">
Bidder commits to deploy only AC (220V 50Hz) powered equipment at the specified client end points = 10
No responce = 0</t>
    </r>
  </si>
  <si>
    <t>Bidders will comply if they commit to maintain a link availability of at least 98% (calculated on a monthly basis)  and if they submit a sample SLA or supporting document that complies with the requirements set out by the CSIR in section 5.1 of Annexure B1 = 10
Bidders may receive a partial compliance score if they commit to maintain the link without specifying the link availability but do commit to the minimum requirements set out by the CSIR in section 5.1 of Annexure B1 = 5
Bidders may also receive a partial compliance score if they commit to maintain a link availability of at least 98% (calculated on a monthly basis) but do not provide any details to commit to the minimum requirements set out by the CSIR in section 5.1 of Annexure B1 = 5
Bidders that do not commit to maintain a link availability of at least 98% and who do not provide any details to commit to the minimum requirements set out by the CSIR in section 5.1 of Annexure B1 will receive a non-compliance score and fail the evaluation = 0
(a score of 0, 5 or 10 will be given to bidders based on their response)</t>
  </si>
  <si>
    <t>Link 1: UMP Mbombela to TUT Mbombela</t>
  </si>
  <si>
    <t>Committed Link capacity rate of 10Gbps</t>
  </si>
  <si>
    <t>Ethernet handoff with  10GBASE-LX  (LAN) PHY interface</t>
  </si>
  <si>
    <t>The evaluator will take the bidder’s confirmation to this requirement as compliance. No further information is required on the summary column. If a bidder does not respond Comply in the response column, they will receve a non-compliance score and fail the evaluation. 
(a score of 10 will be given to bidders that comply and 0 to bidders that do not comply)
Bidder commits to supply 10Gbps Ethernet handoffs on the 10GBASE-LX (LAN) PHY interface = 10
No responce = 0</t>
  </si>
  <si>
    <t>Link 2: UMP Mbombela to ARC Mbombela</t>
  </si>
  <si>
    <t>Link 3: ARC Mbombela to TUT Mbombela</t>
  </si>
  <si>
    <t>Link 4: TUT eMalahleni to UMP Siyabuswa campus</t>
  </si>
  <si>
    <t xml:space="preserve">
Bidders must respond with a "Comply" in the response column. In so doing, the bidder commits that the link/circuit is supplied end-to-end (i.e. starting and ending at the data centre/server room where SANReN's equipment is housed within the specified addresses of the sites provided) based on fixed line fibre infrastructure in the summary response column.
</t>
  </si>
  <si>
    <t>Bidders must summarise the distance of existing infrastructure that will be utilised and the distance of new infrastructure that needs to be built/deployed, excluding access builds. Bidders must confirm that their existing core infrastructure is capable of provisioning the required 10Gbps circuit between the specified end points.  If a bidder leases the required circuit from a bidder that has existing infrastructure, this can be counted as existing infrastructure.</t>
  </si>
  <si>
    <t>Annexure C1: TECHNICAL COMPLIANCE MATRIX</t>
  </si>
  <si>
    <r>
      <t xml:space="preserve">Bidders will comply if the proposed circuit comply with 10Gbps requirement for the link specified in section 3 of Annexure B1 =10 
Bidders who offer anything other than the required capacity for the link or those that do not explicitly state the capacities for the link in the response column will receive a non-compliance score and will fail the evaluation = 0
</t>
    </r>
    <r>
      <rPr>
        <b/>
        <sz val="10"/>
        <color theme="1"/>
        <rFont val="Arial"/>
        <family val="2"/>
      </rPr>
      <t>(a score of 10 will be given to bidders that comply and 0 to bidders that do not comply)</t>
    </r>
  </si>
  <si>
    <t>Bidders must respond with a "Comply" in the response column. In so doing, the bidder commits to supply 10Gbps Ethernet handoffs on the 10GBASE-LX (LAN) PHY interface.</t>
  </si>
  <si>
    <r>
      <t xml:space="preserve">Bidders will comply if the new infrastructure portion is less than 30% of the total link distance. Bidders will partially comply if the new infrastructure portion is between 30% and 70% of the total link distance. Bidders will receive a non-compliance score and fail the evaluation if the new infrastructure portion is greater than 70% of the total link distance. 
</t>
    </r>
    <r>
      <rPr>
        <b/>
        <sz val="10"/>
        <rFont val="Arial"/>
        <family val="2"/>
      </rPr>
      <t>Bidders will also receive a non-compliance score and fail the evaluation if no information is provided on the summary response column.</t>
    </r>
    <r>
      <rPr>
        <sz val="10"/>
        <rFont val="Arial"/>
        <family val="2"/>
      </rPr>
      <t xml:space="preserve">
</t>
    </r>
    <r>
      <rPr>
        <b/>
        <i/>
        <sz val="10"/>
        <rFont val="Arial"/>
        <family val="2"/>
      </rPr>
      <t xml:space="preserve">(a score of 0, 5 or 10 will be given to bidders based on their response)
</t>
    </r>
    <r>
      <rPr>
        <sz val="10"/>
        <rFont val="Arial"/>
        <family val="2"/>
      </rPr>
      <t xml:space="preserve">
&lt; 30% new infrastructure portion = 10
between 30% and 70% new infrastructure portion = 5
&gt; 70% new infrastructure portion = 0
</t>
    </r>
    <r>
      <rPr>
        <b/>
        <sz val="10"/>
        <rFont val="Arial"/>
        <family val="2"/>
      </rPr>
      <t>no response in summary column = 0</t>
    </r>
  </si>
  <si>
    <r>
      <t xml:space="preserve">Bidders will comply if they submit a diagram or detailed description of their existing infrastructure over which the circuit will be provisioned as specified in section 3 of Annexure B1. (A high level routing diagram is sufficient but if a text description is provided, it must be detailed enough to understand the physical routing and shared infrastructure but a KML file showing the physical routing will be preferred). 
This diagram or description will be used to evaluate that the service is routed in a reasonably direct way. If the service is physically routed on a route that is more than 2 times the Line of Sight (LoS) distance between end points for the link, a partial compliance score will be given, unless an explanation is provided in the summary column (note that road distances will be used to determine the route distance when only high level details are provided). 
</t>
    </r>
    <r>
      <rPr>
        <b/>
        <sz val="10"/>
        <rFont val="Arial"/>
        <family val="2"/>
      </rPr>
      <t>A non-compliance score will also be given if a bidder does not provide any diagram, KML or detailed description.</t>
    </r>
    <r>
      <rPr>
        <sz val="10"/>
        <color rgb="FFFF0000"/>
        <rFont val="Arial"/>
        <family val="2"/>
      </rPr>
      <t xml:space="preserve">
</t>
    </r>
    <r>
      <rPr>
        <b/>
        <sz val="10"/>
        <rFont val="Arial"/>
        <family val="2"/>
      </rPr>
      <t>(a score of 0, 5, or 10 will be given to bidders based on their response)</t>
    </r>
    <r>
      <rPr>
        <sz val="10"/>
        <color rgb="FFFF0000"/>
        <rFont val="Arial"/>
        <family val="2"/>
      </rPr>
      <t xml:space="preserve">
</t>
    </r>
    <r>
      <rPr>
        <sz val="10"/>
        <rFont val="Arial"/>
        <family val="2"/>
      </rPr>
      <t xml:space="preserve">
Detailed diagram and description detailed enough to understand the physical routing and shared infrastructure between each of the links provided = 10
High level diagram with description provided = 5
</t>
    </r>
    <r>
      <rPr>
        <b/>
        <sz val="10"/>
        <rFont val="Arial"/>
        <family val="2"/>
      </rPr>
      <t>No diagram, KML or detailed description provided = 0</t>
    </r>
  </si>
  <si>
    <r>
      <t xml:space="preserve">The evaluator will take the bidder’s confirmation to this requirement as compliance unless contradicting evidence is identified (e.g. a portion of the required circuit is identified as being provisioned over a wireless link or the circuit is not provisioned end-to-end </t>
    </r>
    <r>
      <rPr>
        <b/>
        <sz val="10"/>
        <rFont val="Arial"/>
        <family val="2"/>
      </rPr>
      <t>as per any supporting documentation supplied by the bidder, e.g. diagrams, text descriptions etc</t>
    </r>
    <r>
      <rPr>
        <sz val="10"/>
        <rFont val="Arial"/>
        <family val="2"/>
      </rPr>
      <t xml:space="preserve">). Confirmation implies that circuits are end to end. </t>
    </r>
    <r>
      <rPr>
        <b/>
        <sz val="10"/>
        <rFont val="Arial"/>
        <family val="2"/>
      </rPr>
      <t xml:space="preserve"> 
Bidders will receive a partial compliance score if they commit to this criterion by selecting comply however supply incomplete/inconclusive information in any identified supporting documentation in this bid response.
Bidders will receive a non-compliance score and fail the evaluation if they do not respond with a "Comply" in the response column. 
(a score of 10 will be given to bidders that comply and 0 to bidders that do not comply)
</t>
    </r>
    <r>
      <rPr>
        <sz val="10"/>
        <rFont val="Arial"/>
        <family val="2"/>
      </rPr>
      <t xml:space="preserve">Complied with requirement = 10
</t>
    </r>
    <r>
      <rPr>
        <b/>
        <sz val="10"/>
        <rFont val="Arial"/>
        <family val="2"/>
      </rPr>
      <t>Partially complied with requirement = 5</t>
    </r>
    <r>
      <rPr>
        <sz val="10"/>
        <rFont val="Arial"/>
        <family val="2"/>
      </rPr>
      <t xml:space="preserve">
Did not comply with requirement = 0</t>
    </r>
  </si>
  <si>
    <t>RFP No 3704/16/10/2025 - The provision of managed bandwidth links for the South African National Research Network (SANReN) connectivity of University of Mpumalanga (UMP) Mbombela campus, Siyabuswa campus and Agricultural Research Council (ARC) Mbombela to the CSIR.</t>
  </si>
  <si>
    <t>RFP No 3704/16/10/2025  - The provision of managed bandwidth links for the South African National Research Network (SANReN) connectivity of University of Mpumalanga (UMP) Mbombela campus, Siyabuswa campus and Agricultural Research Council (ARC) Mbombela to the CSIR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</si>
</sst>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rgb="FF000000"/>
      <name val="Calibri"/>
    </font>
    <font>
      <b/>
      <sz val="11"/>
      <color rgb="FF000000"/>
      <name val="Calibri"/>
      <family val="2"/>
      <scheme val="minor"/>
    </font>
    <font>
      <sz val="11"/>
      <name val="Calibri"/>
      <family val="2"/>
      <scheme val="minor"/>
    </font>
    <font>
      <sz val="11"/>
      <color rgb="FF000000"/>
      <name val="Calibri"/>
      <family val="2"/>
      <scheme val="minor"/>
    </font>
    <font>
      <sz val="14"/>
      <color rgb="FF000000"/>
      <name val="Calibri"/>
      <family val="2"/>
      <scheme val="minor"/>
    </font>
    <font>
      <sz val="10"/>
      <color rgb="FF000000"/>
      <name val="Calibri"/>
      <family val="2"/>
      <scheme val="minor"/>
    </font>
    <font>
      <b/>
      <i/>
      <sz val="14"/>
      <color rgb="FF000000"/>
      <name val="Calibri"/>
      <family val="2"/>
      <scheme val="minor"/>
    </font>
    <font>
      <i/>
      <sz val="10"/>
      <color rgb="FF000000"/>
      <name val="Calibri"/>
      <family val="2"/>
      <scheme val="minor"/>
    </font>
    <font>
      <i/>
      <sz val="11"/>
      <color rgb="FF000000"/>
      <name val="Calibri"/>
      <family val="2"/>
      <scheme val="minor"/>
    </font>
    <font>
      <sz val="10"/>
      <name val="Arial"/>
      <family val="2"/>
    </font>
    <font>
      <sz val="10"/>
      <color rgb="FF000000"/>
      <name val="Arial"/>
      <family val="2"/>
    </font>
    <font>
      <b/>
      <i/>
      <sz val="10"/>
      <name val="Arial"/>
      <family val="2"/>
    </font>
    <font>
      <sz val="11"/>
      <color rgb="FF000000"/>
      <name val="Calibri"/>
      <family val="2"/>
    </font>
    <font>
      <sz val="11"/>
      <color rgb="FF000000"/>
      <name val="Arial"/>
      <family val="2"/>
    </font>
    <font>
      <sz val="14"/>
      <name val="Arial"/>
      <family val="2"/>
    </font>
    <font>
      <b/>
      <sz val="11"/>
      <color rgb="FF000000"/>
      <name val="Arial"/>
      <family val="2"/>
    </font>
    <font>
      <sz val="11"/>
      <name val="Arial"/>
      <family val="2"/>
    </font>
    <font>
      <sz val="11"/>
      <color theme="0"/>
      <name val="Arial"/>
      <family val="2"/>
    </font>
    <font>
      <sz val="14"/>
      <color theme="0"/>
      <name val="Arial"/>
      <family val="2"/>
    </font>
    <font>
      <b/>
      <sz val="10"/>
      <name val="Arial"/>
      <family val="2"/>
    </font>
    <font>
      <b/>
      <sz val="14"/>
      <name val="Arial"/>
      <family val="2"/>
    </font>
    <font>
      <sz val="10"/>
      <color theme="1"/>
      <name val="Arial"/>
      <family val="2"/>
    </font>
    <font>
      <b/>
      <sz val="10"/>
      <color theme="1"/>
      <name val="Arial"/>
      <family val="2"/>
    </font>
    <font>
      <sz val="10"/>
      <color rgb="FFFF0000"/>
      <name val="Arial"/>
      <family val="2"/>
    </font>
  </fonts>
  <fills count="13">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rgb="FFBFBFBF"/>
        <bgColor rgb="FFBFBFBF"/>
      </patternFill>
    </fill>
    <fill>
      <patternFill patternType="solid">
        <fgColor rgb="FFEAF1DD"/>
        <bgColor rgb="FFEAF1DD"/>
      </patternFill>
    </fill>
    <fill>
      <patternFill patternType="solid">
        <fgColor rgb="FFFFFF00"/>
        <bgColor indexed="64"/>
      </patternFill>
    </fill>
    <fill>
      <patternFill patternType="solid">
        <fgColor theme="2"/>
        <bgColor indexed="64"/>
      </patternFill>
    </fill>
    <fill>
      <patternFill patternType="solid">
        <fgColor theme="2"/>
        <bgColor rgb="FF92D050"/>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bgColor indexed="64"/>
      </patternFill>
    </fill>
  </fills>
  <borders count="2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double">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style="double">
        <color rgb="FF000000"/>
      </right>
      <top style="double">
        <color rgb="FF000000"/>
      </top>
      <bottom style="thin">
        <color rgb="FF000000"/>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double">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double">
        <color rgb="FF000000"/>
      </right>
      <top/>
      <bottom style="thin">
        <color rgb="FF000000"/>
      </bottom>
      <diagonal/>
    </border>
    <border>
      <left style="double">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double">
        <color rgb="FF000000"/>
      </right>
      <top style="thin">
        <color rgb="FF000000"/>
      </top>
      <bottom/>
      <diagonal/>
    </border>
    <border>
      <left style="double">
        <color rgb="FF000000"/>
      </left>
      <right style="thin">
        <color rgb="FF000000"/>
      </right>
      <top style="thin">
        <color rgb="FF000000"/>
      </top>
      <bottom style="thin">
        <color rgb="FF000000"/>
      </bottom>
      <diagonal/>
    </border>
  </borders>
  <cellStyleXfs count="3">
    <xf numFmtId="0" fontId="0" fillId="0" borderId="0"/>
    <xf numFmtId="9" fontId="12" fillId="0" borderId="0" applyFont="0" applyFill="0" applyBorder="0" applyAlignment="0" applyProtection="0"/>
    <xf numFmtId="0" fontId="12" fillId="0" borderId="0"/>
  </cellStyleXfs>
  <cellXfs count="81">
    <xf numFmtId="0" fontId="0" fillId="0" borderId="0" xfId="0"/>
    <xf numFmtId="0" fontId="3" fillId="0" borderId="0" xfId="0" applyFont="1" applyAlignment="1">
      <alignment vertical="center"/>
    </xf>
    <xf numFmtId="0" fontId="3" fillId="2" borderId="0" xfId="0" applyFont="1" applyFill="1" applyAlignment="1">
      <alignment vertical="center"/>
    </xf>
    <xf numFmtId="0" fontId="5" fillId="2" borderId="4" xfId="0" applyFont="1" applyFill="1" applyBorder="1" applyAlignment="1">
      <alignment horizontal="center" vertical="center"/>
    </xf>
    <xf numFmtId="0" fontId="5" fillId="2" borderId="1" xfId="0" applyFont="1" applyFill="1" applyBorder="1" applyAlignment="1">
      <alignment horizontal="center" vertical="center"/>
    </xf>
    <xf numFmtId="0" fontId="7" fillId="2" borderId="0" xfId="0" applyFont="1" applyFill="1" applyAlignment="1">
      <alignment horizontal="center" vertical="center" wrapText="1"/>
    </xf>
    <xf numFmtId="0" fontId="1" fillId="2" borderId="4"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13" fillId="0" borderId="0" xfId="0" applyFont="1" applyAlignment="1">
      <alignment vertical="center"/>
    </xf>
    <xf numFmtId="0" fontId="14" fillId="0" borderId="0" xfId="0" applyFont="1" applyAlignment="1">
      <alignment vertical="center"/>
    </xf>
    <xf numFmtId="0" fontId="17" fillId="0" borderId="0" xfId="0" applyFont="1" applyAlignment="1">
      <alignment vertical="center"/>
    </xf>
    <xf numFmtId="0" fontId="15" fillId="0" borderId="5" xfId="0" applyFont="1" applyBorder="1" applyAlignment="1">
      <alignment horizontal="left" vertical="center"/>
    </xf>
    <xf numFmtId="0" fontId="15" fillId="3" borderId="6" xfId="0" applyFont="1" applyFill="1" applyBorder="1" applyAlignment="1">
      <alignment horizontal="center" vertical="center"/>
    </xf>
    <xf numFmtId="0" fontId="15" fillId="0" borderId="7" xfId="0" applyFont="1" applyBorder="1" applyAlignment="1">
      <alignment horizontal="center" vertical="center"/>
    </xf>
    <xf numFmtId="0" fontId="15" fillId="0" borderId="11" xfId="0" applyFont="1" applyBorder="1" applyAlignment="1">
      <alignment horizontal="left" vertical="center"/>
    </xf>
    <xf numFmtId="0" fontId="15" fillId="3" borderId="19" xfId="0" applyFont="1" applyFill="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left" vertical="center"/>
    </xf>
    <xf numFmtId="0" fontId="15" fillId="3" borderId="22" xfId="0" applyFont="1" applyFill="1" applyBorder="1" applyAlignment="1">
      <alignment horizontal="center" vertical="center"/>
    </xf>
    <xf numFmtId="164" fontId="15" fillId="3" borderId="22" xfId="0" applyNumberFormat="1" applyFont="1" applyFill="1" applyBorder="1" applyAlignment="1">
      <alignment horizontal="center" vertical="center"/>
    </xf>
    <xf numFmtId="0" fontId="15" fillId="0" borderId="23" xfId="0" applyFont="1" applyBorder="1" applyAlignment="1">
      <alignment horizontal="center" vertical="center"/>
    </xf>
    <xf numFmtId="0" fontId="15" fillId="0" borderId="8" xfId="0" applyFont="1" applyBorder="1" applyAlignment="1">
      <alignment horizontal="left" vertical="center"/>
    </xf>
    <xf numFmtId="9" fontId="15" fillId="0" borderId="9" xfId="0" applyNumberFormat="1" applyFont="1" applyBorder="1" applyAlignment="1">
      <alignment horizontal="center" vertical="center"/>
    </xf>
    <xf numFmtId="164" fontId="15" fillId="0" borderId="9" xfId="1" applyNumberFormat="1" applyFont="1" applyBorder="1" applyAlignment="1" applyProtection="1">
      <alignment horizontal="center" vertical="center"/>
    </xf>
    <xf numFmtId="0" fontId="15" fillId="0" borderId="10" xfId="0" applyFont="1" applyBorder="1" applyAlignment="1">
      <alignment horizontal="center" vertical="center"/>
    </xf>
    <xf numFmtId="0" fontId="15" fillId="0" borderId="0" xfId="0" applyFont="1" applyAlignment="1">
      <alignment horizontal="center" vertical="center" wrapText="1"/>
    </xf>
    <xf numFmtId="0" fontId="15" fillId="0" borderId="0" xfId="0" applyFont="1" applyAlignment="1">
      <alignment vertical="center"/>
    </xf>
    <xf numFmtId="0" fontId="15" fillId="4" borderId="18" xfId="0" applyFont="1" applyFill="1" applyBorder="1" applyAlignment="1">
      <alignment horizontal="center" vertical="center" wrapText="1"/>
    </xf>
    <xf numFmtId="10" fontId="15" fillId="4" borderId="18" xfId="0" applyNumberFormat="1" applyFont="1" applyFill="1" applyBorder="1" applyAlignment="1">
      <alignment horizontal="center" vertical="center" wrapText="1"/>
    </xf>
    <xf numFmtId="1" fontId="15" fillId="5" borderId="18" xfId="0" applyNumberFormat="1" applyFont="1" applyFill="1" applyBorder="1" applyAlignment="1">
      <alignment horizontal="center" vertical="center" wrapText="1"/>
    </xf>
    <xf numFmtId="164" fontId="15" fillId="5" borderId="18" xfId="1" applyNumberFormat="1" applyFont="1" applyFill="1" applyBorder="1" applyAlignment="1" applyProtection="1">
      <alignment horizontal="center" vertical="center" wrapText="1"/>
    </xf>
    <xf numFmtId="0" fontId="15" fillId="5" borderId="18" xfId="0" applyFont="1" applyFill="1" applyBorder="1" applyAlignment="1">
      <alignment horizontal="center" vertical="center" wrapText="1"/>
    </xf>
    <xf numFmtId="0" fontId="10" fillId="0" borderId="18" xfId="0" applyFont="1" applyBorder="1" applyAlignment="1">
      <alignment horizontal="left" vertical="center" wrapText="1"/>
    </xf>
    <xf numFmtId="0" fontId="9" fillId="0" borderId="18" xfId="0" applyFont="1" applyBorder="1" applyAlignment="1">
      <alignment horizontal="left" vertical="center" wrapText="1"/>
    </xf>
    <xf numFmtId="0" fontId="13" fillId="3" borderId="18" xfId="0" applyFont="1" applyFill="1" applyBorder="1" applyAlignment="1">
      <alignment horizontal="center" vertical="center" wrapText="1"/>
    </xf>
    <xf numFmtId="10" fontId="13" fillId="3" borderId="18" xfId="1" applyNumberFormat="1" applyFont="1" applyFill="1" applyBorder="1" applyAlignment="1" applyProtection="1">
      <alignment horizontal="center" vertical="center" wrapText="1"/>
    </xf>
    <xf numFmtId="0" fontId="13" fillId="7" borderId="0" xfId="0" applyFont="1" applyFill="1" applyAlignment="1">
      <alignment vertical="center"/>
    </xf>
    <xf numFmtId="49" fontId="15" fillId="8" borderId="18" xfId="0" applyNumberFormat="1" applyFont="1" applyFill="1" applyBorder="1" applyAlignment="1">
      <alignment horizontal="center" vertical="center" wrapText="1"/>
    </xf>
    <xf numFmtId="49" fontId="15" fillId="8" borderId="18" xfId="0" applyNumberFormat="1" applyFont="1" applyFill="1" applyBorder="1" applyAlignment="1">
      <alignment horizontal="left" vertical="center" wrapText="1"/>
    </xf>
    <xf numFmtId="0" fontId="15" fillId="8" borderId="18" xfId="0" applyFont="1" applyFill="1" applyBorder="1" applyAlignment="1">
      <alignment horizontal="center" vertical="center" wrapText="1"/>
    </xf>
    <xf numFmtId="49" fontId="9" fillId="10" borderId="18" xfId="0" applyNumberFormat="1" applyFont="1" applyFill="1" applyBorder="1" applyAlignment="1" applyProtection="1">
      <alignment horizontal="left" vertical="center" wrapText="1"/>
      <protection locked="0"/>
    </xf>
    <xf numFmtId="49" fontId="10" fillId="10" borderId="18" xfId="0" applyNumberFormat="1" applyFont="1" applyFill="1" applyBorder="1" applyAlignment="1" applyProtection="1">
      <alignment horizontal="left" vertical="center" wrapText="1"/>
      <protection locked="0"/>
    </xf>
    <xf numFmtId="0" fontId="10" fillId="0" borderId="24" xfId="0" applyFont="1" applyBorder="1" applyAlignment="1">
      <alignment horizontal="left" vertical="center" wrapText="1"/>
    </xf>
    <xf numFmtId="0" fontId="10" fillId="0" borderId="4" xfId="0" applyFont="1" applyBorder="1" applyAlignment="1">
      <alignment horizontal="left" vertical="center" wrapText="1"/>
    </xf>
    <xf numFmtId="0" fontId="13" fillId="11" borderId="18" xfId="0" applyFont="1" applyFill="1" applyBorder="1" applyAlignment="1">
      <alignment horizontal="center" vertical="center" wrapText="1"/>
    </xf>
    <xf numFmtId="0" fontId="16" fillId="0" borderId="0" xfId="0" applyFont="1" applyAlignment="1">
      <alignment vertical="center"/>
    </xf>
    <xf numFmtId="0" fontId="18" fillId="0" borderId="0" xfId="0" applyFont="1" applyAlignment="1">
      <alignment horizontal="center" vertical="center"/>
    </xf>
    <xf numFmtId="0" fontId="18" fillId="0" borderId="0" xfId="0" applyFont="1" applyAlignment="1">
      <alignment vertical="center"/>
    </xf>
    <xf numFmtId="0" fontId="9" fillId="0" borderId="4" xfId="0" applyFont="1" applyBorder="1" applyAlignment="1">
      <alignment horizontal="left" vertical="center" wrapText="1"/>
    </xf>
    <xf numFmtId="0" fontId="21" fillId="0" borderId="18" xfId="0" applyFont="1" applyBorder="1" applyAlignment="1">
      <alignment horizontal="left" vertical="center" wrapText="1"/>
    </xf>
    <xf numFmtId="0" fontId="9" fillId="12" borderId="18" xfId="0" applyFont="1" applyFill="1" applyBorder="1" applyAlignment="1">
      <alignment horizontal="left" vertical="center" wrapText="1"/>
    </xf>
    <xf numFmtId="0" fontId="20" fillId="6" borderId="12" xfId="0" applyFont="1" applyFill="1" applyBorder="1" applyAlignment="1" applyProtection="1">
      <alignment horizontal="center" vertical="center" wrapText="1"/>
      <protection locked="0"/>
    </xf>
    <xf numFmtId="0" fontId="20" fillId="6" borderId="13" xfId="0" applyFont="1" applyFill="1" applyBorder="1" applyAlignment="1" applyProtection="1">
      <alignment horizontal="center" vertical="center" wrapText="1"/>
      <protection locked="0"/>
    </xf>
    <xf numFmtId="0" fontId="20" fillId="6" borderId="14" xfId="0" applyFont="1" applyFill="1" applyBorder="1" applyAlignment="1" applyProtection="1">
      <alignment horizontal="center" vertical="center" wrapText="1"/>
      <protection locked="0"/>
    </xf>
    <xf numFmtId="0" fontId="6" fillId="2" borderId="0" xfId="0" applyFont="1" applyFill="1" applyAlignment="1">
      <alignment horizontal="left" vertical="center"/>
    </xf>
    <xf numFmtId="0" fontId="2" fillId="0" borderId="0" xfId="0" applyFont="1" applyAlignment="1">
      <alignment vertical="center"/>
    </xf>
    <xf numFmtId="0" fontId="5" fillId="2" borderId="0" xfId="0" applyFont="1" applyFill="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3" fillId="2" borderId="2" xfId="0" applyFont="1" applyFill="1" applyBorder="1" applyAlignment="1">
      <alignment horizontal="left" vertical="center"/>
    </xf>
    <xf numFmtId="0" fontId="2" fillId="0" borderId="2" xfId="0" applyFont="1" applyBorder="1" applyAlignment="1">
      <alignment vertical="center"/>
    </xf>
    <xf numFmtId="0" fontId="2" fillId="0" borderId="3" xfId="0" applyFont="1" applyBorder="1" applyAlignment="1">
      <alignment vertical="center"/>
    </xf>
    <xf numFmtId="0" fontId="3" fillId="2" borderId="2" xfId="0" applyFont="1" applyFill="1" applyBorder="1" applyAlignment="1">
      <alignment horizontal="left" vertical="center" wrapText="1"/>
    </xf>
    <xf numFmtId="0" fontId="1" fillId="0" borderId="2" xfId="0" applyFont="1" applyBorder="1" applyAlignment="1">
      <alignment horizontal="left" vertical="center" wrapText="1"/>
    </xf>
    <xf numFmtId="49" fontId="15" fillId="4" borderId="18" xfId="0" applyNumberFormat="1" applyFont="1" applyFill="1" applyBorder="1" applyAlignment="1">
      <alignment horizontal="left" vertical="center" wrapText="1"/>
    </xf>
    <xf numFmtId="0" fontId="16" fillId="0" borderId="18" xfId="0" applyFont="1" applyBorder="1" applyAlignment="1">
      <alignment vertical="center"/>
    </xf>
    <xf numFmtId="0" fontId="13" fillId="0" borderId="0" xfId="0" applyFont="1" applyAlignment="1">
      <alignment horizontal="center" vertical="center"/>
    </xf>
    <xf numFmtId="0" fontId="15" fillId="0" borderId="0" xfId="0" applyFont="1" applyAlignment="1">
      <alignment horizontal="center" vertical="center"/>
    </xf>
    <xf numFmtId="49" fontId="15" fillId="8" borderId="12" xfId="0" applyNumberFormat="1" applyFont="1" applyFill="1" applyBorder="1" applyAlignment="1">
      <alignment horizontal="center" vertical="center" wrapText="1"/>
    </xf>
    <xf numFmtId="49" fontId="15" fillId="8" borderId="14" xfId="0" applyNumberFormat="1" applyFont="1" applyFill="1" applyBorder="1" applyAlignment="1">
      <alignment horizontal="center" vertical="center" wrapText="1"/>
    </xf>
    <xf numFmtId="0" fontId="13" fillId="9" borderId="12" xfId="0" applyFont="1" applyFill="1" applyBorder="1" applyAlignment="1" applyProtection="1">
      <alignment horizontal="center" vertical="center"/>
      <protection locked="0"/>
    </xf>
    <xf numFmtId="0" fontId="13" fillId="9" borderId="13" xfId="0" applyFont="1" applyFill="1" applyBorder="1" applyAlignment="1" applyProtection="1">
      <alignment horizontal="center" vertical="center"/>
      <protection locked="0"/>
    </xf>
    <xf numFmtId="0" fontId="13" fillId="9" borderId="14" xfId="0" applyFont="1" applyFill="1" applyBorder="1" applyAlignment="1" applyProtection="1">
      <alignment horizontal="center" vertical="center"/>
      <protection locked="0"/>
    </xf>
    <xf numFmtId="49" fontId="15" fillId="8" borderId="18" xfId="0" applyNumberFormat="1" applyFont="1" applyFill="1" applyBorder="1" applyAlignment="1">
      <alignment horizontal="center" vertical="center" wrapText="1"/>
    </xf>
    <xf numFmtId="0" fontId="16" fillId="7" borderId="18" xfId="0" applyFont="1" applyFill="1" applyBorder="1" applyAlignment="1">
      <alignment vertical="center"/>
    </xf>
    <xf numFmtId="0" fontId="9" fillId="0" borderId="18" xfId="0" applyFont="1" applyFill="1" applyBorder="1" applyAlignment="1">
      <alignment horizontal="left" vertical="center" wrapText="1"/>
    </xf>
    <xf numFmtId="0" fontId="13" fillId="0" borderId="0" xfId="0" applyFont="1" applyFill="1" applyAlignment="1">
      <alignment vertical="center"/>
    </xf>
    <xf numFmtId="0" fontId="2" fillId="2" borderId="2" xfId="0" applyFont="1" applyFill="1" applyBorder="1" applyAlignment="1">
      <alignment horizontal="left" vertical="center" wrapText="1"/>
    </xf>
  </cellXfs>
  <cellStyles count="3">
    <cellStyle name="Normal" xfId="0" builtinId="0"/>
    <cellStyle name="Normal 2" xfId="2" xr:uid="{00000000-0005-0000-0000-00000100000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pageSetUpPr fitToPage="1"/>
  </sheetPr>
  <dimension ref="A1:L17"/>
  <sheetViews>
    <sheetView tabSelected="1" zoomScale="80" zoomScaleNormal="80" workbookViewId="0">
      <selection activeCell="C1" sqref="C1:L1"/>
    </sheetView>
  </sheetViews>
  <sheetFormatPr defaultColWidth="15.1796875" defaultRowHeight="15" customHeight="1" x14ac:dyDescent="0.35"/>
  <cols>
    <col min="1" max="1" width="3" style="1" bestFit="1" customWidth="1"/>
    <col min="2" max="2" width="0.453125" style="1" customWidth="1"/>
    <col min="3" max="6" width="21.1796875" style="1" customWidth="1"/>
    <col min="7" max="7" width="23.453125" style="1" customWidth="1"/>
    <col min="8" max="10" width="5.453125" style="1" customWidth="1"/>
    <col min="11" max="11" width="56.453125" style="1" customWidth="1"/>
    <col min="12" max="17" width="5.453125" style="1" customWidth="1"/>
    <col min="18" max="26" width="13.453125" style="1" customWidth="1"/>
    <col min="27" max="16384" width="15.1796875" style="1"/>
  </cols>
  <sheetData>
    <row r="1" spans="1:12" ht="37" customHeight="1" thickBot="1" x14ac:dyDescent="0.4">
      <c r="C1" s="53" t="s">
        <v>85</v>
      </c>
      <c r="D1" s="54"/>
      <c r="E1" s="54"/>
      <c r="F1" s="54"/>
      <c r="G1" s="54"/>
      <c r="H1" s="54"/>
      <c r="I1" s="54"/>
      <c r="J1" s="54"/>
      <c r="K1" s="54"/>
      <c r="L1" s="55"/>
    </row>
    <row r="3" spans="1:12" ht="27" customHeight="1" x14ac:dyDescent="0.35">
      <c r="A3" s="2"/>
      <c r="B3" s="2"/>
      <c r="C3" s="59" t="s">
        <v>0</v>
      </c>
      <c r="D3" s="60"/>
      <c r="E3" s="60"/>
      <c r="F3" s="60"/>
      <c r="G3" s="60"/>
      <c r="H3" s="60"/>
      <c r="I3" s="60"/>
      <c r="J3" s="60"/>
      <c r="K3" s="61"/>
      <c r="L3" s="2"/>
    </row>
    <row r="4" spans="1:12" ht="14.25" customHeight="1" x14ac:dyDescent="0.35">
      <c r="A4" s="2"/>
      <c r="B4" s="2"/>
      <c r="C4" s="2"/>
      <c r="D4" s="2"/>
      <c r="E4" s="2"/>
      <c r="F4" s="2"/>
      <c r="G4" s="2"/>
      <c r="H4" s="2"/>
      <c r="I4" s="2"/>
      <c r="J4" s="2"/>
      <c r="K4" s="2"/>
      <c r="L4" s="2"/>
    </row>
    <row r="5" spans="1:12" ht="41.25" customHeight="1" x14ac:dyDescent="0.35">
      <c r="A5" s="3">
        <v>1</v>
      </c>
      <c r="B5" s="4"/>
      <c r="C5" s="62" t="s">
        <v>1</v>
      </c>
      <c r="D5" s="63"/>
      <c r="E5" s="63"/>
      <c r="F5" s="63"/>
      <c r="G5" s="63"/>
      <c r="H5" s="63"/>
      <c r="I5" s="63"/>
      <c r="J5" s="63"/>
      <c r="K5" s="64"/>
      <c r="L5" s="2"/>
    </row>
    <row r="6" spans="1:12" ht="41.25" customHeight="1" x14ac:dyDescent="0.35">
      <c r="A6" s="3">
        <f>A5+1</f>
        <v>2</v>
      </c>
      <c r="B6" s="4"/>
      <c r="C6" s="80" t="s">
        <v>2</v>
      </c>
      <c r="D6" s="63"/>
      <c r="E6" s="63"/>
      <c r="F6" s="63"/>
      <c r="G6" s="63"/>
      <c r="H6" s="63"/>
      <c r="I6" s="63"/>
      <c r="J6" s="63"/>
      <c r="K6" s="64"/>
      <c r="L6" s="2"/>
    </row>
    <row r="7" spans="1:12" ht="41.25" customHeight="1" x14ac:dyDescent="0.35">
      <c r="A7" s="3">
        <f t="shared" ref="A7:A11" si="0">A6+1</f>
        <v>3</v>
      </c>
      <c r="B7" s="4"/>
      <c r="C7" s="65" t="s">
        <v>51</v>
      </c>
      <c r="D7" s="63"/>
      <c r="E7" s="63"/>
      <c r="F7" s="63"/>
      <c r="G7" s="63"/>
      <c r="H7" s="63"/>
      <c r="I7" s="63"/>
      <c r="J7" s="63"/>
      <c r="K7" s="64"/>
      <c r="L7" s="2"/>
    </row>
    <row r="8" spans="1:12" ht="41.25" customHeight="1" x14ac:dyDescent="0.35">
      <c r="A8" s="8">
        <f t="shared" si="0"/>
        <v>4</v>
      </c>
      <c r="B8" s="9"/>
      <c r="C8" s="65" t="s">
        <v>3</v>
      </c>
      <c r="D8" s="63"/>
      <c r="E8" s="63"/>
      <c r="F8" s="63"/>
      <c r="G8" s="63"/>
      <c r="H8" s="63"/>
      <c r="I8" s="63"/>
      <c r="J8" s="63"/>
      <c r="K8" s="64"/>
    </row>
    <row r="9" spans="1:12" ht="41.25" customHeight="1" x14ac:dyDescent="0.35">
      <c r="A9" s="8">
        <f t="shared" si="0"/>
        <v>5</v>
      </c>
      <c r="B9" s="9"/>
      <c r="C9" s="66" t="s">
        <v>4</v>
      </c>
      <c r="D9" s="63"/>
      <c r="E9" s="63"/>
      <c r="F9" s="63"/>
      <c r="G9" s="63"/>
      <c r="H9" s="63"/>
      <c r="I9" s="63"/>
      <c r="J9" s="63"/>
      <c r="K9" s="64"/>
    </row>
    <row r="10" spans="1:12" ht="41.25" customHeight="1" x14ac:dyDescent="0.35">
      <c r="A10" s="3">
        <f t="shared" si="0"/>
        <v>6</v>
      </c>
      <c r="B10" s="4"/>
      <c r="C10" s="65" t="s">
        <v>5</v>
      </c>
      <c r="D10" s="63"/>
      <c r="E10" s="63"/>
      <c r="F10" s="63"/>
      <c r="G10" s="63"/>
      <c r="H10" s="63"/>
      <c r="I10" s="63"/>
      <c r="J10" s="63"/>
      <c r="K10" s="64"/>
      <c r="L10" s="2"/>
    </row>
    <row r="11" spans="1:12" ht="41.25" customHeight="1" x14ac:dyDescent="0.35">
      <c r="A11" s="3">
        <f t="shared" si="0"/>
        <v>7</v>
      </c>
      <c r="B11" s="4"/>
      <c r="C11" s="65" t="s">
        <v>6</v>
      </c>
      <c r="D11" s="63"/>
      <c r="E11" s="63"/>
      <c r="F11" s="63"/>
      <c r="G11" s="63"/>
      <c r="H11" s="63"/>
      <c r="I11" s="63"/>
      <c r="J11" s="63"/>
      <c r="K11" s="64"/>
      <c r="L11" s="2"/>
    </row>
    <row r="12" spans="1:12" ht="14.25" customHeight="1" x14ac:dyDescent="0.35">
      <c r="A12" s="2"/>
      <c r="B12" s="2"/>
      <c r="C12" s="2"/>
      <c r="D12" s="2"/>
      <c r="E12" s="2"/>
      <c r="F12" s="2"/>
      <c r="G12" s="2"/>
      <c r="H12" s="2"/>
      <c r="I12" s="2"/>
      <c r="J12" s="2"/>
      <c r="K12" s="2"/>
      <c r="L12" s="2"/>
    </row>
    <row r="13" spans="1:12" ht="14.25" customHeight="1" x14ac:dyDescent="0.35">
      <c r="A13" s="2"/>
      <c r="B13" s="2"/>
      <c r="C13" s="58"/>
      <c r="D13" s="57"/>
      <c r="E13" s="57"/>
      <c r="F13" s="57"/>
      <c r="G13" s="57"/>
      <c r="H13" s="57"/>
      <c r="I13" s="57"/>
      <c r="J13" s="57"/>
      <c r="K13" s="57"/>
      <c r="L13" s="2"/>
    </row>
    <row r="14" spans="1:12" ht="18.75" customHeight="1" x14ac:dyDescent="0.35">
      <c r="A14" s="2"/>
      <c r="B14" s="2"/>
      <c r="C14" s="56" t="s">
        <v>7</v>
      </c>
      <c r="D14" s="57"/>
      <c r="E14" s="57"/>
      <c r="F14" s="57"/>
      <c r="G14" s="57"/>
      <c r="H14" s="2"/>
      <c r="I14" s="2"/>
      <c r="J14" s="2"/>
      <c r="K14" s="2"/>
      <c r="L14" s="2"/>
    </row>
    <row r="15" spans="1:12" ht="30" customHeight="1" x14ac:dyDescent="0.35">
      <c r="A15" s="2"/>
      <c r="B15" s="2"/>
      <c r="C15" s="6" t="s">
        <v>8</v>
      </c>
      <c r="D15" s="6" t="s">
        <v>9</v>
      </c>
      <c r="E15" s="6" t="s">
        <v>10</v>
      </c>
      <c r="F15" s="6" t="s">
        <v>11</v>
      </c>
      <c r="G15" s="6" t="s">
        <v>12</v>
      </c>
      <c r="H15" s="2"/>
      <c r="I15" s="2"/>
      <c r="J15" s="2"/>
      <c r="K15" s="2"/>
      <c r="L15" s="2"/>
    </row>
    <row r="16" spans="1:12" ht="120" customHeight="1" x14ac:dyDescent="0.35">
      <c r="A16" s="2"/>
      <c r="B16" s="2"/>
      <c r="C16" s="7" t="s">
        <v>13</v>
      </c>
      <c r="D16" s="7" t="s">
        <v>14</v>
      </c>
      <c r="E16" s="7" t="s">
        <v>15</v>
      </c>
      <c r="F16" s="7" t="s">
        <v>16</v>
      </c>
      <c r="G16" s="7" t="s">
        <v>17</v>
      </c>
      <c r="H16" s="2"/>
      <c r="I16" s="2"/>
      <c r="J16" s="2"/>
      <c r="K16" s="2"/>
      <c r="L16" s="2"/>
    </row>
    <row r="17" spans="1:12" ht="14.25" customHeight="1" x14ac:dyDescent="0.35">
      <c r="A17" s="2"/>
      <c r="B17" s="2"/>
      <c r="C17" s="5"/>
      <c r="D17" s="5"/>
      <c r="E17" s="5"/>
      <c r="F17" s="5"/>
      <c r="G17" s="5"/>
      <c r="H17" s="2"/>
      <c r="I17" s="2"/>
      <c r="J17" s="2"/>
      <c r="K17" s="2"/>
      <c r="L17" s="2"/>
    </row>
  </sheetData>
  <mergeCells count="11">
    <mergeCell ref="C1:L1"/>
    <mergeCell ref="C14:G14"/>
    <mergeCell ref="C13:K13"/>
    <mergeCell ref="C3:K3"/>
    <mergeCell ref="C5:K5"/>
    <mergeCell ref="C10:K10"/>
    <mergeCell ref="C9:K9"/>
    <mergeCell ref="C7:K7"/>
    <mergeCell ref="C8:K8"/>
    <mergeCell ref="C11:K11"/>
    <mergeCell ref="C6:K6"/>
  </mergeCells>
  <pageMargins left="0.51181102362204722" right="0.51181102362204722" top="0.55118110236220474" bottom="0.55118110236220474" header="0.31496062992125984" footer="0.31496062992125984"/>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9"/>
  <sheetViews>
    <sheetView topLeftCell="C1" zoomScale="60" zoomScaleNormal="60" workbookViewId="0">
      <selection activeCell="E17" sqref="E17"/>
    </sheetView>
  </sheetViews>
  <sheetFormatPr defaultColWidth="15.1796875" defaultRowHeight="14" x14ac:dyDescent="0.35"/>
  <cols>
    <col min="1" max="1" width="1.81640625" style="10" customWidth="1"/>
    <col min="2" max="2" width="16.1796875" style="10" customWidth="1"/>
    <col min="3" max="3" width="47.453125" style="10" customWidth="1"/>
    <col min="4" max="4" width="63.453125" style="10" customWidth="1"/>
    <col min="5" max="5" width="21.453125" style="10" customWidth="1"/>
    <col min="6" max="6" width="51.453125" style="10" customWidth="1"/>
    <col min="7" max="7" width="9.453125" style="10"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x14ac:dyDescent="0.35">
      <c r="B1" s="53" t="s">
        <v>84</v>
      </c>
      <c r="C1" s="54"/>
      <c r="D1" s="54"/>
      <c r="E1" s="54"/>
      <c r="F1" s="54"/>
      <c r="G1" s="54"/>
      <c r="H1" s="54"/>
      <c r="I1" s="54"/>
      <c r="J1" s="54"/>
      <c r="K1" s="55"/>
    </row>
    <row r="3" spans="1:12" ht="14.5" thickBot="1" x14ac:dyDescent="0.4">
      <c r="B3" s="69"/>
      <c r="C3" s="69"/>
      <c r="D3" s="70" t="s">
        <v>69</v>
      </c>
      <c r="E3" s="70"/>
      <c r="F3" s="70"/>
      <c r="G3" s="70"/>
      <c r="H3" s="70"/>
      <c r="I3" s="70"/>
      <c r="J3" s="70"/>
      <c r="K3" s="70"/>
    </row>
    <row r="4" spans="1:12" x14ac:dyDescent="0.35">
      <c r="B4" s="71" t="s">
        <v>18</v>
      </c>
      <c r="C4" s="72"/>
      <c r="D4" s="73"/>
      <c r="E4" s="74"/>
      <c r="F4" s="74"/>
      <c r="G4" s="74"/>
      <c r="H4" s="74"/>
      <c r="I4" s="74"/>
      <c r="J4" s="74"/>
      <c r="K4" s="75"/>
    </row>
    <row r="5" spans="1:12" ht="18" thickBot="1" x14ac:dyDescent="0.4">
      <c r="A5" s="47"/>
      <c r="B5" s="48"/>
      <c r="C5" s="49"/>
      <c r="D5" s="49"/>
      <c r="E5" s="49"/>
      <c r="F5" s="11"/>
      <c r="G5" s="11"/>
      <c r="H5" s="11"/>
      <c r="I5" s="11"/>
      <c r="J5" s="11"/>
      <c r="K5" s="11"/>
    </row>
    <row r="6" spans="1:12" ht="14.5" thickTop="1" x14ac:dyDescent="0.35">
      <c r="A6" s="47"/>
      <c r="B6" s="12">
        <v>0</v>
      </c>
      <c r="C6" s="12">
        <v>0</v>
      </c>
      <c r="D6" s="12" t="s">
        <v>19</v>
      </c>
      <c r="E6" s="12" t="s">
        <v>19</v>
      </c>
      <c r="F6" s="12"/>
      <c r="H6" s="13" t="s">
        <v>20</v>
      </c>
      <c r="I6" s="14"/>
      <c r="J6" s="14"/>
      <c r="K6" s="15" t="str">
        <f>IF(AND(K7="PASS",K8="PASS"), "PASS","FAIL")</f>
        <v>FAIL</v>
      </c>
    </row>
    <row r="7" spans="1:12" x14ac:dyDescent="0.35">
      <c r="A7" s="47"/>
      <c r="B7" s="12">
        <v>10</v>
      </c>
      <c r="C7" s="12">
        <v>5</v>
      </c>
      <c r="D7" s="12" t="s">
        <v>21</v>
      </c>
      <c r="E7" s="12" t="s">
        <v>22</v>
      </c>
      <c r="F7" s="12" t="s">
        <v>23</v>
      </c>
      <c r="H7" s="16" t="s">
        <v>24</v>
      </c>
      <c r="I7" s="17"/>
      <c r="J7" s="17"/>
      <c r="K7" s="18" t="str">
        <f>IF((OR(G14:G28)),"FAIL","PASS")</f>
        <v>PASS</v>
      </c>
    </row>
    <row r="8" spans="1:12" x14ac:dyDescent="0.35">
      <c r="A8" s="47"/>
      <c r="B8" s="12"/>
      <c r="C8" s="12">
        <v>10</v>
      </c>
      <c r="D8" s="12"/>
      <c r="E8" s="12" t="s">
        <v>21</v>
      </c>
      <c r="F8" s="12"/>
      <c r="H8" s="19" t="s">
        <v>25</v>
      </c>
      <c r="I8" s="20"/>
      <c r="J8" s="21"/>
      <c r="K8" s="22" t="str">
        <f>IF(J9&gt;=I9,"PASS","FAIL")</f>
        <v>FAIL</v>
      </c>
    </row>
    <row r="9" spans="1:12" ht="14.5" thickBot="1" x14ac:dyDescent="0.4">
      <c r="A9" s="47"/>
      <c r="B9" s="12"/>
      <c r="C9" s="12"/>
      <c r="D9" s="12"/>
      <c r="E9" s="12"/>
      <c r="F9" s="12"/>
      <c r="H9" s="23" t="s">
        <v>26</v>
      </c>
      <c r="I9" s="24">
        <v>0.7</v>
      </c>
      <c r="J9" s="25">
        <f>J13</f>
        <v>0</v>
      </c>
      <c r="K9" s="26" t="s">
        <v>52</v>
      </c>
    </row>
    <row r="10" spans="1:12" x14ac:dyDescent="0.35">
      <c r="A10" s="47"/>
      <c r="B10" s="47"/>
      <c r="C10" s="47"/>
      <c r="D10" s="47"/>
      <c r="E10" s="47"/>
    </row>
    <row r="11" spans="1:12" x14ac:dyDescent="0.35">
      <c r="A11" s="38"/>
      <c r="B11" s="76" t="s">
        <v>78</v>
      </c>
      <c r="C11" s="77"/>
      <c r="D11" s="77"/>
      <c r="E11" s="77"/>
      <c r="F11" s="77"/>
      <c r="G11" s="77"/>
      <c r="H11" s="77"/>
      <c r="I11" s="77"/>
      <c r="J11" s="77"/>
      <c r="K11" s="77"/>
    </row>
    <row r="12" spans="1:12" ht="42" x14ac:dyDescent="0.35">
      <c r="A12" s="38"/>
      <c r="B12" s="39" t="s">
        <v>8</v>
      </c>
      <c r="C12" s="39" t="s">
        <v>9</v>
      </c>
      <c r="D12" s="39" t="s">
        <v>10</v>
      </c>
      <c r="E12" s="39" t="s">
        <v>11</v>
      </c>
      <c r="F12" s="40" t="s">
        <v>27</v>
      </c>
      <c r="G12" s="41" t="s">
        <v>28</v>
      </c>
      <c r="H12" s="41" t="s">
        <v>29</v>
      </c>
      <c r="I12" s="41" t="s">
        <v>12</v>
      </c>
      <c r="J12" s="41" t="s">
        <v>30</v>
      </c>
      <c r="K12" s="41"/>
      <c r="L12" s="27"/>
    </row>
    <row r="13" spans="1:12" x14ac:dyDescent="0.35">
      <c r="A13" s="28"/>
      <c r="B13" s="67" t="s">
        <v>31</v>
      </c>
      <c r="C13" s="68"/>
      <c r="D13" s="68"/>
      <c r="E13" s="68"/>
      <c r="F13" s="68"/>
      <c r="G13" s="29">
        <v>5</v>
      </c>
      <c r="H13" s="30">
        <f>SUM(H14:H28)</f>
        <v>1</v>
      </c>
      <c r="I13" s="31"/>
      <c r="J13" s="32">
        <f>SUMPRODUCT(I14:I28,H14:H28)/10</f>
        <v>0</v>
      </c>
      <c r="K13" s="33"/>
      <c r="L13" s="28"/>
    </row>
    <row r="14" spans="1:12" ht="113.5" x14ac:dyDescent="0.35">
      <c r="B14" s="34" t="s">
        <v>70</v>
      </c>
      <c r="C14" s="35" t="s">
        <v>58</v>
      </c>
      <c r="D14" s="51" t="s">
        <v>79</v>
      </c>
      <c r="E14" s="42"/>
      <c r="F14" s="43"/>
      <c r="G14" s="36" t="b">
        <f>I14&lt;$G$13</f>
        <v>0</v>
      </c>
      <c r="H14" s="37">
        <v>0.08</v>
      </c>
      <c r="I14" s="46" t="b">
        <f t="shared" ref="I14:I27" si="0" xml:space="preserve"> IF(E14 = "Comply",10,IF(E14 = "Partial Compliance", 5, IF(E14 = "Do Not Comply", 0)))</f>
        <v>0</v>
      </c>
      <c r="J14" s="36">
        <f>H14*10*I14</f>
        <v>0</v>
      </c>
      <c r="K14" s="36"/>
    </row>
    <row r="15" spans="1:12" ht="304" customHeight="1" x14ac:dyDescent="0.35">
      <c r="B15" s="35" t="s">
        <v>32</v>
      </c>
      <c r="C15" s="35" t="s">
        <v>64</v>
      </c>
      <c r="D15" s="78" t="s">
        <v>82</v>
      </c>
      <c r="E15" s="42"/>
      <c r="F15" s="43"/>
      <c r="G15" s="36" t="b">
        <f>I15&lt;$G$13</f>
        <v>0</v>
      </c>
      <c r="H15" s="37">
        <v>0.08</v>
      </c>
      <c r="I15" s="46" t="b">
        <f t="shared" si="0"/>
        <v>0</v>
      </c>
      <c r="J15" s="36">
        <f t="shared" ref="J15:J27" si="1">H15*10*I15</f>
        <v>0</v>
      </c>
      <c r="K15" s="36"/>
    </row>
    <row r="16" spans="1:12" ht="215" customHeight="1" x14ac:dyDescent="0.35">
      <c r="B16" s="34" t="s">
        <v>33</v>
      </c>
      <c r="C16" s="34" t="s">
        <v>77</v>
      </c>
      <c r="D16" s="78" t="s">
        <v>81</v>
      </c>
      <c r="E16" s="42"/>
      <c r="F16" s="43"/>
      <c r="G16" s="36" t="b">
        <f>I16&lt;$G$13</f>
        <v>0</v>
      </c>
      <c r="H16" s="37">
        <v>0.09</v>
      </c>
      <c r="I16" s="46" t="b">
        <f t="shared" si="0"/>
        <v>0</v>
      </c>
      <c r="J16" s="36">
        <f t="shared" si="1"/>
        <v>0</v>
      </c>
      <c r="K16" s="36"/>
    </row>
    <row r="17" spans="2:11" ht="294.5" customHeight="1" x14ac:dyDescent="0.35">
      <c r="B17" s="35" t="s">
        <v>34</v>
      </c>
      <c r="C17" s="35" t="s">
        <v>76</v>
      </c>
      <c r="D17" s="78" t="s">
        <v>83</v>
      </c>
      <c r="E17" s="42"/>
      <c r="F17" s="43"/>
      <c r="G17" s="36" t="b">
        <f t="shared" ref="G17:G28" si="2">I17&lt;$G$13</f>
        <v>0</v>
      </c>
      <c r="H17" s="37">
        <v>0.08</v>
      </c>
      <c r="I17" s="46" t="b">
        <f t="shared" si="0"/>
        <v>0</v>
      </c>
      <c r="J17" s="36">
        <f t="shared" si="1"/>
        <v>0</v>
      </c>
      <c r="K17" s="36"/>
    </row>
    <row r="18" spans="2:11" ht="151" thickBot="1" x14ac:dyDescent="0.4">
      <c r="B18" s="35" t="s">
        <v>35</v>
      </c>
      <c r="C18" s="34" t="s">
        <v>59</v>
      </c>
      <c r="D18" s="35" t="s">
        <v>60</v>
      </c>
      <c r="E18" s="42"/>
      <c r="F18" s="43"/>
      <c r="G18" s="36" t="b">
        <f t="shared" si="2"/>
        <v>0</v>
      </c>
      <c r="H18" s="37">
        <v>0.08</v>
      </c>
      <c r="I18" s="46" t="b">
        <f t="shared" si="0"/>
        <v>0</v>
      </c>
      <c r="J18" s="36">
        <f t="shared" si="1"/>
        <v>0</v>
      </c>
      <c r="K18" s="36"/>
    </row>
    <row r="19" spans="2:11" ht="163.5" x14ac:dyDescent="0.35">
      <c r="B19" s="34" t="s">
        <v>36</v>
      </c>
      <c r="C19" s="34" t="s">
        <v>37</v>
      </c>
      <c r="D19" s="35" t="s">
        <v>53</v>
      </c>
      <c r="E19" s="42"/>
      <c r="F19" s="43"/>
      <c r="G19" s="36" t="b">
        <f t="shared" si="2"/>
        <v>0</v>
      </c>
      <c r="H19" s="37">
        <v>0.05</v>
      </c>
      <c r="I19" s="46" t="b">
        <f t="shared" si="0"/>
        <v>0</v>
      </c>
      <c r="J19" s="36">
        <f t="shared" si="1"/>
        <v>0</v>
      </c>
      <c r="K19" s="36"/>
    </row>
    <row r="20" spans="2:11" ht="126" x14ac:dyDescent="0.35">
      <c r="B20" s="34" t="s">
        <v>38</v>
      </c>
      <c r="C20" s="34" t="s">
        <v>39</v>
      </c>
      <c r="D20" s="35" t="s">
        <v>67</v>
      </c>
      <c r="E20" s="42"/>
      <c r="F20" s="43"/>
      <c r="G20" s="36" t="b">
        <f t="shared" si="2"/>
        <v>0</v>
      </c>
      <c r="H20" s="37">
        <v>0.05</v>
      </c>
      <c r="I20" s="46" t="b">
        <f t="shared" si="0"/>
        <v>0</v>
      </c>
      <c r="J20" s="36">
        <f t="shared" si="1"/>
        <v>0</v>
      </c>
      <c r="K20" s="36"/>
    </row>
    <row r="21" spans="2:11" ht="126.5" x14ac:dyDescent="0.35">
      <c r="B21" s="34" t="s">
        <v>40</v>
      </c>
      <c r="C21" s="34" t="s">
        <v>41</v>
      </c>
      <c r="D21" s="35" t="s">
        <v>56</v>
      </c>
      <c r="E21" s="42"/>
      <c r="F21" s="43"/>
      <c r="G21" s="36" t="b">
        <f t="shared" si="2"/>
        <v>0</v>
      </c>
      <c r="H21" s="37">
        <v>0.05</v>
      </c>
      <c r="I21" s="46" t="b">
        <f t="shared" si="0"/>
        <v>0</v>
      </c>
      <c r="J21" s="36">
        <f t="shared" si="1"/>
        <v>0</v>
      </c>
      <c r="K21" s="36"/>
    </row>
    <row r="22" spans="2:11" ht="126" x14ac:dyDescent="0.35">
      <c r="B22" s="34" t="s">
        <v>42</v>
      </c>
      <c r="C22" s="34" t="s">
        <v>43</v>
      </c>
      <c r="D22" s="35" t="s">
        <v>54</v>
      </c>
      <c r="E22" s="42"/>
      <c r="F22" s="43"/>
      <c r="G22" s="36" t="b">
        <f t="shared" si="2"/>
        <v>0</v>
      </c>
      <c r="H22" s="37">
        <v>0.05</v>
      </c>
      <c r="I22" s="46" t="b">
        <f t="shared" si="0"/>
        <v>0</v>
      </c>
      <c r="J22" s="36">
        <f t="shared" si="1"/>
        <v>0</v>
      </c>
      <c r="K22" s="36"/>
    </row>
    <row r="23" spans="2:11" ht="125" x14ac:dyDescent="0.35">
      <c r="B23" s="34" t="s">
        <v>71</v>
      </c>
      <c r="C23" s="51" t="s">
        <v>80</v>
      </c>
      <c r="D23" s="35" t="s">
        <v>72</v>
      </c>
      <c r="E23" s="42"/>
      <c r="F23" s="43"/>
      <c r="G23" s="36" t="b">
        <f t="shared" si="2"/>
        <v>0</v>
      </c>
      <c r="H23" s="37">
        <v>0.05</v>
      </c>
      <c r="I23" s="46" t="b">
        <f t="shared" si="0"/>
        <v>0</v>
      </c>
      <c r="J23" s="36">
        <f t="shared" si="1"/>
        <v>0</v>
      </c>
      <c r="K23" s="36"/>
    </row>
    <row r="24" spans="2:11" ht="237.5" x14ac:dyDescent="0.35">
      <c r="B24" s="35" t="s">
        <v>62</v>
      </c>
      <c r="C24" s="35" t="s">
        <v>44</v>
      </c>
      <c r="D24" s="35" t="s">
        <v>68</v>
      </c>
      <c r="E24" s="42"/>
      <c r="F24" s="43"/>
      <c r="G24" s="36" t="b">
        <f t="shared" si="2"/>
        <v>0</v>
      </c>
      <c r="H24" s="37">
        <v>0.08</v>
      </c>
      <c r="I24" s="46" t="b">
        <f t="shared" si="0"/>
        <v>0</v>
      </c>
      <c r="J24" s="36">
        <f t="shared" si="1"/>
        <v>0</v>
      </c>
      <c r="K24" s="36"/>
    </row>
    <row r="25" spans="2:11" ht="125.5" x14ac:dyDescent="0.35">
      <c r="B25" s="34" t="s">
        <v>45</v>
      </c>
      <c r="C25" s="34" t="s">
        <v>61</v>
      </c>
      <c r="D25" s="35" t="s">
        <v>55</v>
      </c>
      <c r="E25" s="42"/>
      <c r="F25" s="43"/>
      <c r="G25" s="36" t="b">
        <f t="shared" si="2"/>
        <v>0</v>
      </c>
      <c r="H25" s="37">
        <v>0.08</v>
      </c>
      <c r="I25" s="46" t="b">
        <f t="shared" si="0"/>
        <v>0</v>
      </c>
      <c r="J25" s="36">
        <f t="shared" si="1"/>
        <v>0</v>
      </c>
      <c r="K25" s="36"/>
    </row>
    <row r="26" spans="2:11" ht="125.5" x14ac:dyDescent="0.35">
      <c r="B26" s="44" t="s">
        <v>46</v>
      </c>
      <c r="C26" s="50" t="s">
        <v>66</v>
      </c>
      <c r="D26" s="50" t="s">
        <v>65</v>
      </c>
      <c r="E26" s="42"/>
      <c r="F26" s="43"/>
      <c r="G26" s="36" t="b">
        <f t="shared" si="2"/>
        <v>0</v>
      </c>
      <c r="H26" s="37">
        <v>0.08</v>
      </c>
      <c r="I26" s="46" t="b">
        <f t="shared" si="0"/>
        <v>0</v>
      </c>
      <c r="J26" s="36">
        <f t="shared" si="1"/>
        <v>0</v>
      </c>
      <c r="K26" s="36"/>
    </row>
    <row r="27" spans="2:11" ht="162.5" x14ac:dyDescent="0.35">
      <c r="B27" s="44" t="s">
        <v>47</v>
      </c>
      <c r="C27" s="45" t="s">
        <v>48</v>
      </c>
      <c r="D27" s="50" t="s">
        <v>63</v>
      </c>
      <c r="E27" s="42"/>
      <c r="F27" s="43"/>
      <c r="G27" s="36" t="b">
        <f t="shared" si="2"/>
        <v>0</v>
      </c>
      <c r="H27" s="37">
        <v>0.05</v>
      </c>
      <c r="I27" s="46" t="b">
        <f t="shared" si="0"/>
        <v>0</v>
      </c>
      <c r="J27" s="36">
        <f t="shared" si="1"/>
        <v>0</v>
      </c>
      <c r="K27" s="36"/>
    </row>
    <row r="28" spans="2:11" ht="162.5" x14ac:dyDescent="0.35">
      <c r="B28" s="34" t="s">
        <v>49</v>
      </c>
      <c r="C28" s="35" t="s">
        <v>50</v>
      </c>
      <c r="D28" s="35" t="s">
        <v>57</v>
      </c>
      <c r="E28" s="42"/>
      <c r="F28" s="43"/>
      <c r="G28" s="36" t="b">
        <f t="shared" si="2"/>
        <v>0</v>
      </c>
      <c r="H28" s="37">
        <v>0.05</v>
      </c>
      <c r="I28" s="46" t="b">
        <f xml:space="preserve"> IF(E28 = "Comply",10,IF(E28 = "Partial Compliance", 5, IF(E28 = "Do Not Comply", 0)))</f>
        <v>0</v>
      </c>
      <c r="J28" s="36">
        <f>H28*10*I28</f>
        <v>0</v>
      </c>
      <c r="K28" s="36"/>
    </row>
    <row r="29" spans="2:11" x14ac:dyDescent="0.35">
      <c r="I29" s="10">
        <f>SUM(I14:I28)</f>
        <v>0</v>
      </c>
      <c r="J29" s="10">
        <f>SUM(J14:J28)</f>
        <v>0</v>
      </c>
    </row>
  </sheetData>
  <mergeCells count="7">
    <mergeCell ref="B13:F13"/>
    <mergeCell ref="B1:K1"/>
    <mergeCell ref="B3:C3"/>
    <mergeCell ref="D3:K3"/>
    <mergeCell ref="B4:C4"/>
    <mergeCell ref="D4:K4"/>
    <mergeCell ref="B11:K11"/>
  </mergeCells>
  <dataValidations count="3">
    <dataValidation type="list" allowBlank="1" showErrorMessage="1" sqref="E18" xr:uid="{00000000-0002-0000-0100-000000000000}">
      <formula1>$E$6:$E$7</formula1>
    </dataValidation>
    <dataValidation type="list" allowBlank="1" showErrorMessage="1" sqref="E24:E28 E15:E17" xr:uid="{00000000-0002-0000-0100-000001000000}">
      <formula1>$E$6:$E$8</formula1>
    </dataValidation>
    <dataValidation type="list" allowBlank="1" showErrorMessage="1" sqref="E19:E23 E14" xr:uid="{00000000-0002-0000-0100-000002000000}">
      <formula1>$D$6:$D$7</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1777C-5405-F643-B666-1DDB0CBFDE3B}">
  <dimension ref="A1:L29"/>
  <sheetViews>
    <sheetView zoomScale="40" zoomScaleNormal="40" workbookViewId="0">
      <selection activeCell="E17" sqref="E17"/>
    </sheetView>
  </sheetViews>
  <sheetFormatPr defaultColWidth="15.1796875" defaultRowHeight="14" x14ac:dyDescent="0.35"/>
  <cols>
    <col min="1" max="1" width="1.81640625" style="10" customWidth="1"/>
    <col min="2" max="2" width="16.1796875" style="10" customWidth="1"/>
    <col min="3" max="3" width="47.453125" style="10" customWidth="1"/>
    <col min="4" max="4" width="63.453125" style="10" customWidth="1"/>
    <col min="5" max="5" width="21.453125" style="10" customWidth="1"/>
    <col min="6" max="6" width="51.453125" style="10" customWidth="1"/>
    <col min="7" max="7" width="9.453125" style="10"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thickBot="1" x14ac:dyDescent="0.4">
      <c r="B1" s="53" t="s">
        <v>84</v>
      </c>
      <c r="C1" s="54"/>
      <c r="D1" s="54"/>
      <c r="E1" s="54"/>
      <c r="F1" s="54"/>
      <c r="G1" s="54"/>
      <c r="H1" s="54"/>
      <c r="I1" s="54"/>
      <c r="J1" s="54"/>
      <c r="K1" s="55"/>
    </row>
    <row r="3" spans="1:12" ht="14.5" thickBot="1" x14ac:dyDescent="0.4">
      <c r="B3" s="69"/>
      <c r="C3" s="69"/>
      <c r="D3" s="70" t="s">
        <v>73</v>
      </c>
      <c r="E3" s="70"/>
      <c r="F3" s="70"/>
      <c r="G3" s="70"/>
      <c r="H3" s="70"/>
      <c r="I3" s="70"/>
      <c r="J3" s="70"/>
      <c r="K3" s="70"/>
    </row>
    <row r="4" spans="1:12" ht="14.5" thickBot="1" x14ac:dyDescent="0.4">
      <c r="B4" s="71" t="s">
        <v>18</v>
      </c>
      <c r="C4" s="72"/>
      <c r="D4" s="73"/>
      <c r="E4" s="74"/>
      <c r="F4" s="74"/>
      <c r="G4" s="74"/>
      <c r="H4" s="74"/>
      <c r="I4" s="74"/>
      <c r="J4" s="74"/>
      <c r="K4" s="75"/>
    </row>
    <row r="5" spans="1:12" ht="18" thickBot="1" x14ac:dyDescent="0.4">
      <c r="A5" s="47"/>
      <c r="B5" s="48"/>
      <c r="C5" s="49"/>
      <c r="D5" s="49"/>
      <c r="E5" s="49"/>
      <c r="F5" s="11"/>
      <c r="G5" s="11"/>
      <c r="H5" s="11"/>
      <c r="I5" s="11"/>
      <c r="J5" s="11"/>
      <c r="K5" s="11"/>
    </row>
    <row r="6" spans="1:12" ht="14.5" thickTop="1" x14ac:dyDescent="0.35">
      <c r="A6" s="47"/>
      <c r="B6" s="12">
        <v>0</v>
      </c>
      <c r="C6" s="12">
        <v>0</v>
      </c>
      <c r="D6" s="12" t="s">
        <v>19</v>
      </c>
      <c r="E6" s="12" t="s">
        <v>19</v>
      </c>
      <c r="F6" s="12"/>
      <c r="H6" s="13" t="s">
        <v>20</v>
      </c>
      <c r="I6" s="14"/>
      <c r="J6" s="14"/>
      <c r="K6" s="15" t="str">
        <f>IF(AND(K7="PASS",K8="PASS"), "PASS","FAIL")</f>
        <v>FAIL</v>
      </c>
    </row>
    <row r="7" spans="1:12" x14ac:dyDescent="0.35">
      <c r="A7" s="47"/>
      <c r="B7" s="12">
        <v>10</v>
      </c>
      <c r="C7" s="12">
        <v>5</v>
      </c>
      <c r="D7" s="12" t="s">
        <v>21</v>
      </c>
      <c r="E7" s="12" t="s">
        <v>22</v>
      </c>
      <c r="F7" s="12" t="s">
        <v>23</v>
      </c>
      <c r="H7" s="16" t="s">
        <v>24</v>
      </c>
      <c r="I7" s="17"/>
      <c r="J7" s="17"/>
      <c r="K7" s="18" t="str">
        <f>IF((OR(G14:G28)),"FAIL","PASS")</f>
        <v>PASS</v>
      </c>
    </row>
    <row r="8" spans="1:12" x14ac:dyDescent="0.35">
      <c r="A8" s="47"/>
      <c r="B8" s="12"/>
      <c r="C8" s="12">
        <v>10</v>
      </c>
      <c r="D8" s="12"/>
      <c r="E8" s="12" t="s">
        <v>21</v>
      </c>
      <c r="F8" s="12"/>
      <c r="H8" s="19" t="s">
        <v>25</v>
      </c>
      <c r="I8" s="20"/>
      <c r="J8" s="21"/>
      <c r="K8" s="22" t="str">
        <f>IF(J9&gt;=I9,"PASS","FAIL")</f>
        <v>FAIL</v>
      </c>
    </row>
    <row r="9" spans="1:12" ht="14.5" thickBot="1" x14ac:dyDescent="0.4">
      <c r="A9" s="47"/>
      <c r="B9" s="12"/>
      <c r="C9" s="12"/>
      <c r="D9" s="12"/>
      <c r="E9" s="12"/>
      <c r="F9" s="12"/>
      <c r="H9" s="23" t="s">
        <v>26</v>
      </c>
      <c r="I9" s="24">
        <v>0.7</v>
      </c>
      <c r="J9" s="25">
        <f>J13</f>
        <v>0</v>
      </c>
      <c r="K9" s="26" t="s">
        <v>52</v>
      </c>
    </row>
    <row r="10" spans="1:12" ht="14.5" thickTop="1" x14ac:dyDescent="0.35">
      <c r="A10" s="47"/>
      <c r="B10" s="47"/>
      <c r="C10" s="47"/>
      <c r="D10" s="47"/>
      <c r="E10" s="47"/>
    </row>
    <row r="11" spans="1:12" x14ac:dyDescent="0.35">
      <c r="A11" s="38"/>
      <c r="B11" s="76" t="s">
        <v>78</v>
      </c>
      <c r="C11" s="77"/>
      <c r="D11" s="77"/>
      <c r="E11" s="77"/>
      <c r="F11" s="77"/>
      <c r="G11" s="77"/>
      <c r="H11" s="77"/>
      <c r="I11" s="77"/>
      <c r="J11" s="77"/>
      <c r="K11" s="77"/>
    </row>
    <row r="12" spans="1:12" ht="42" x14ac:dyDescent="0.35">
      <c r="A12" s="38"/>
      <c r="B12" s="39" t="s">
        <v>8</v>
      </c>
      <c r="C12" s="39" t="s">
        <v>9</v>
      </c>
      <c r="D12" s="39" t="s">
        <v>10</v>
      </c>
      <c r="E12" s="39" t="s">
        <v>11</v>
      </c>
      <c r="F12" s="40" t="s">
        <v>27</v>
      </c>
      <c r="G12" s="41" t="s">
        <v>28</v>
      </c>
      <c r="H12" s="41" t="s">
        <v>29</v>
      </c>
      <c r="I12" s="41" t="s">
        <v>12</v>
      </c>
      <c r="J12" s="41" t="s">
        <v>30</v>
      </c>
      <c r="K12" s="41"/>
      <c r="L12" s="27"/>
    </row>
    <row r="13" spans="1:12" x14ac:dyDescent="0.35">
      <c r="A13" s="28"/>
      <c r="B13" s="67" t="s">
        <v>31</v>
      </c>
      <c r="C13" s="68"/>
      <c r="D13" s="68"/>
      <c r="E13" s="68"/>
      <c r="F13" s="68"/>
      <c r="G13" s="29">
        <v>5</v>
      </c>
      <c r="H13" s="30">
        <f>SUM(H14:H28)</f>
        <v>1</v>
      </c>
      <c r="I13" s="31"/>
      <c r="J13" s="32">
        <f>SUMPRODUCT(I14:I28,H14:H28)/10</f>
        <v>0</v>
      </c>
      <c r="K13" s="33"/>
      <c r="L13" s="28"/>
    </row>
    <row r="14" spans="1:12" ht="113.5" x14ac:dyDescent="0.35">
      <c r="B14" s="34" t="s">
        <v>70</v>
      </c>
      <c r="C14" s="35" t="s">
        <v>58</v>
      </c>
      <c r="D14" s="51" t="s">
        <v>79</v>
      </c>
      <c r="E14" s="42"/>
      <c r="F14" s="43"/>
      <c r="G14" s="36" t="b">
        <f>I14&lt;$G$13</f>
        <v>0</v>
      </c>
      <c r="H14" s="37">
        <v>0.08</v>
      </c>
      <c r="I14" s="46" t="b">
        <f t="shared" ref="I14:I27" si="0" xml:space="preserve"> IF(E14 = "Comply",10,IF(E14 = "Partial Compliance", 5, IF(E14 = "Do Not Comply", 0)))</f>
        <v>0</v>
      </c>
      <c r="J14" s="36">
        <f>H14*10*I14</f>
        <v>0</v>
      </c>
      <c r="K14" s="36"/>
    </row>
    <row r="15" spans="1:12" ht="290" customHeight="1" x14ac:dyDescent="0.35">
      <c r="B15" s="35" t="s">
        <v>32</v>
      </c>
      <c r="C15" s="35" t="s">
        <v>64</v>
      </c>
      <c r="D15" s="78" t="s">
        <v>82</v>
      </c>
      <c r="E15" s="42"/>
      <c r="F15" s="43"/>
      <c r="G15" s="36" t="b">
        <f>I15&lt;$G$13</f>
        <v>0</v>
      </c>
      <c r="H15" s="37">
        <v>0.08</v>
      </c>
      <c r="I15" s="46" t="b">
        <f t="shared" si="0"/>
        <v>0</v>
      </c>
      <c r="J15" s="36">
        <f t="shared" ref="J15:J27" si="1">H15*10*I15</f>
        <v>0</v>
      </c>
      <c r="K15" s="36"/>
    </row>
    <row r="16" spans="1:12" ht="197" customHeight="1" x14ac:dyDescent="0.35">
      <c r="B16" s="34" t="s">
        <v>33</v>
      </c>
      <c r="C16" s="34" t="s">
        <v>77</v>
      </c>
      <c r="D16" s="78" t="s">
        <v>81</v>
      </c>
      <c r="E16" s="42"/>
      <c r="F16" s="43"/>
      <c r="G16" s="36" t="b">
        <f>I16&lt;$G$13</f>
        <v>0</v>
      </c>
      <c r="H16" s="37">
        <v>0.09</v>
      </c>
      <c r="I16" s="46" t="b">
        <f t="shared" si="0"/>
        <v>0</v>
      </c>
      <c r="J16" s="36">
        <f t="shared" si="1"/>
        <v>0</v>
      </c>
      <c r="K16" s="36"/>
    </row>
    <row r="17" spans="2:11" ht="264" customHeight="1" x14ac:dyDescent="0.35">
      <c r="B17" s="35" t="s">
        <v>34</v>
      </c>
      <c r="C17" s="35" t="s">
        <v>76</v>
      </c>
      <c r="D17" s="78" t="s">
        <v>83</v>
      </c>
      <c r="E17" s="42"/>
      <c r="F17" s="43"/>
      <c r="G17" s="36" t="b">
        <f t="shared" ref="G17:G28" si="2">I17&lt;$G$13</f>
        <v>0</v>
      </c>
      <c r="H17" s="37">
        <v>0.08</v>
      </c>
      <c r="I17" s="46" t="b">
        <f t="shared" si="0"/>
        <v>0</v>
      </c>
      <c r="J17" s="36">
        <f t="shared" si="1"/>
        <v>0</v>
      </c>
      <c r="K17" s="36"/>
    </row>
    <row r="18" spans="2:11" ht="150.5" x14ac:dyDescent="0.35">
      <c r="B18" s="35" t="s">
        <v>35</v>
      </c>
      <c r="C18" s="34" t="s">
        <v>59</v>
      </c>
      <c r="D18" s="35" t="s">
        <v>60</v>
      </c>
      <c r="E18" s="42"/>
      <c r="F18" s="43"/>
      <c r="G18" s="36" t="b">
        <f t="shared" si="2"/>
        <v>0</v>
      </c>
      <c r="H18" s="37">
        <v>0.08</v>
      </c>
      <c r="I18" s="46" t="b">
        <f t="shared" si="0"/>
        <v>0</v>
      </c>
      <c r="J18" s="36">
        <f t="shared" si="1"/>
        <v>0</v>
      </c>
      <c r="K18" s="36"/>
    </row>
    <row r="19" spans="2:11" ht="163.5" x14ac:dyDescent="0.35">
      <c r="B19" s="34" t="s">
        <v>36</v>
      </c>
      <c r="C19" s="34" t="s">
        <v>37</v>
      </c>
      <c r="D19" s="35" t="s">
        <v>53</v>
      </c>
      <c r="E19" s="42"/>
      <c r="F19" s="43"/>
      <c r="G19" s="36" t="b">
        <f t="shared" si="2"/>
        <v>0</v>
      </c>
      <c r="H19" s="37">
        <v>0.05</v>
      </c>
      <c r="I19" s="46" t="b">
        <f t="shared" si="0"/>
        <v>0</v>
      </c>
      <c r="J19" s="36">
        <f t="shared" si="1"/>
        <v>0</v>
      </c>
      <c r="K19" s="36"/>
    </row>
    <row r="20" spans="2:11" ht="126" x14ac:dyDescent="0.35">
      <c r="B20" s="34" t="s">
        <v>38</v>
      </c>
      <c r="C20" s="34" t="s">
        <v>39</v>
      </c>
      <c r="D20" s="35" t="s">
        <v>67</v>
      </c>
      <c r="E20" s="42"/>
      <c r="F20" s="43"/>
      <c r="G20" s="36" t="b">
        <f t="shared" si="2"/>
        <v>0</v>
      </c>
      <c r="H20" s="37">
        <v>0.05</v>
      </c>
      <c r="I20" s="46" t="b">
        <f t="shared" si="0"/>
        <v>0</v>
      </c>
      <c r="J20" s="36">
        <f t="shared" si="1"/>
        <v>0</v>
      </c>
      <c r="K20" s="36"/>
    </row>
    <row r="21" spans="2:11" ht="126.5" x14ac:dyDescent="0.35">
      <c r="B21" s="34" t="s">
        <v>40</v>
      </c>
      <c r="C21" s="34" t="s">
        <v>41</v>
      </c>
      <c r="D21" s="35" t="s">
        <v>56</v>
      </c>
      <c r="E21" s="42"/>
      <c r="F21" s="43"/>
      <c r="G21" s="36" t="b">
        <f t="shared" si="2"/>
        <v>0</v>
      </c>
      <c r="H21" s="37">
        <v>0.05</v>
      </c>
      <c r="I21" s="46" t="b">
        <f t="shared" si="0"/>
        <v>0</v>
      </c>
      <c r="J21" s="36">
        <f t="shared" si="1"/>
        <v>0</v>
      </c>
      <c r="K21" s="36"/>
    </row>
    <row r="22" spans="2:11" ht="126" x14ac:dyDescent="0.35">
      <c r="B22" s="34" t="s">
        <v>42</v>
      </c>
      <c r="C22" s="34" t="s">
        <v>43</v>
      </c>
      <c r="D22" s="35" t="s">
        <v>54</v>
      </c>
      <c r="E22" s="42"/>
      <c r="F22" s="43"/>
      <c r="G22" s="36" t="b">
        <f t="shared" si="2"/>
        <v>0</v>
      </c>
      <c r="H22" s="37">
        <v>0.05</v>
      </c>
      <c r="I22" s="46" t="b">
        <f t="shared" si="0"/>
        <v>0</v>
      </c>
      <c r="J22" s="36">
        <f t="shared" si="1"/>
        <v>0</v>
      </c>
      <c r="K22" s="36"/>
    </row>
    <row r="23" spans="2:11" ht="125" x14ac:dyDescent="0.35">
      <c r="B23" s="34" t="s">
        <v>71</v>
      </c>
      <c r="C23" s="51" t="s">
        <v>80</v>
      </c>
      <c r="D23" s="35" t="s">
        <v>72</v>
      </c>
      <c r="E23" s="42"/>
      <c r="F23" s="43"/>
      <c r="G23" s="36" t="b">
        <f t="shared" si="2"/>
        <v>0</v>
      </c>
      <c r="H23" s="37">
        <v>0.05</v>
      </c>
      <c r="I23" s="46" t="b">
        <f t="shared" si="0"/>
        <v>0</v>
      </c>
      <c r="J23" s="36">
        <f t="shared" si="1"/>
        <v>0</v>
      </c>
      <c r="K23" s="36"/>
    </row>
    <row r="24" spans="2:11" ht="237.5" x14ac:dyDescent="0.35">
      <c r="B24" s="35" t="s">
        <v>62</v>
      </c>
      <c r="C24" s="35" t="s">
        <v>44</v>
      </c>
      <c r="D24" s="35" t="s">
        <v>68</v>
      </c>
      <c r="E24" s="42"/>
      <c r="F24" s="43"/>
      <c r="G24" s="36" t="b">
        <f t="shared" si="2"/>
        <v>0</v>
      </c>
      <c r="H24" s="37">
        <v>0.08</v>
      </c>
      <c r="I24" s="46" t="b">
        <f t="shared" si="0"/>
        <v>0</v>
      </c>
      <c r="J24" s="36">
        <f t="shared" si="1"/>
        <v>0</v>
      </c>
      <c r="K24" s="36"/>
    </row>
    <row r="25" spans="2:11" ht="125.5" x14ac:dyDescent="0.35">
      <c r="B25" s="34" t="s">
        <v>45</v>
      </c>
      <c r="C25" s="34" t="s">
        <v>61</v>
      </c>
      <c r="D25" s="35" t="s">
        <v>55</v>
      </c>
      <c r="E25" s="42"/>
      <c r="F25" s="43"/>
      <c r="G25" s="36" t="b">
        <f t="shared" si="2"/>
        <v>0</v>
      </c>
      <c r="H25" s="37">
        <v>0.08</v>
      </c>
      <c r="I25" s="46" t="b">
        <f t="shared" si="0"/>
        <v>0</v>
      </c>
      <c r="J25" s="36">
        <f t="shared" si="1"/>
        <v>0</v>
      </c>
      <c r="K25" s="36"/>
    </row>
    <row r="26" spans="2:11" ht="125.5" x14ac:dyDescent="0.35">
      <c r="B26" s="44" t="s">
        <v>46</v>
      </c>
      <c r="C26" s="50" t="s">
        <v>66</v>
      </c>
      <c r="D26" s="50" t="s">
        <v>65</v>
      </c>
      <c r="E26" s="42"/>
      <c r="F26" s="43"/>
      <c r="G26" s="36" t="b">
        <f t="shared" si="2"/>
        <v>0</v>
      </c>
      <c r="H26" s="37">
        <v>0.08</v>
      </c>
      <c r="I26" s="46" t="b">
        <f t="shared" si="0"/>
        <v>0</v>
      </c>
      <c r="J26" s="36">
        <f t="shared" si="1"/>
        <v>0</v>
      </c>
      <c r="K26" s="36"/>
    </row>
    <row r="27" spans="2:11" ht="162.5" x14ac:dyDescent="0.35">
      <c r="B27" s="44" t="s">
        <v>47</v>
      </c>
      <c r="C27" s="45" t="s">
        <v>48</v>
      </c>
      <c r="D27" s="50" t="s">
        <v>63</v>
      </c>
      <c r="E27" s="42"/>
      <c r="F27" s="43"/>
      <c r="G27" s="36" t="b">
        <f t="shared" si="2"/>
        <v>0</v>
      </c>
      <c r="H27" s="37">
        <v>0.05</v>
      </c>
      <c r="I27" s="46" t="b">
        <f t="shared" si="0"/>
        <v>0</v>
      </c>
      <c r="J27" s="36">
        <f t="shared" si="1"/>
        <v>0</v>
      </c>
      <c r="K27" s="36"/>
    </row>
    <row r="28" spans="2:11" ht="162.5" x14ac:dyDescent="0.35">
      <c r="B28" s="34" t="s">
        <v>49</v>
      </c>
      <c r="C28" s="35" t="s">
        <v>50</v>
      </c>
      <c r="D28" s="35" t="s">
        <v>57</v>
      </c>
      <c r="E28" s="42"/>
      <c r="F28" s="43"/>
      <c r="G28" s="36" t="b">
        <f t="shared" si="2"/>
        <v>0</v>
      </c>
      <c r="H28" s="37">
        <v>0.05</v>
      </c>
      <c r="I28" s="46" t="b">
        <f xml:space="preserve"> IF(E28 = "Comply",10,IF(E28 = "Partial Compliance", 5, IF(E28 = "Do Not Comply", 0)))</f>
        <v>0</v>
      </c>
      <c r="J28" s="36">
        <f>H28*10*I28</f>
        <v>0</v>
      </c>
      <c r="K28" s="36"/>
    </row>
    <row r="29" spans="2:11" x14ac:dyDescent="0.35">
      <c r="I29" s="10">
        <f>SUM(I14:I28)</f>
        <v>0</v>
      </c>
      <c r="J29" s="10">
        <f>SUM(J14:J28)</f>
        <v>0</v>
      </c>
    </row>
  </sheetData>
  <mergeCells count="7">
    <mergeCell ref="B13:F13"/>
    <mergeCell ref="B1:K1"/>
    <mergeCell ref="B3:C3"/>
    <mergeCell ref="D3:K3"/>
    <mergeCell ref="B4:C4"/>
    <mergeCell ref="D4:K4"/>
    <mergeCell ref="B11:K11"/>
  </mergeCells>
  <dataValidations count="3">
    <dataValidation type="list" allowBlank="1" showErrorMessage="1" sqref="E19:E23 E14" xr:uid="{F59C0F4E-2529-1D43-BE76-46D7B69BE5A8}">
      <formula1>$D$6:$D$7</formula1>
    </dataValidation>
    <dataValidation type="list" allowBlank="1" showErrorMessage="1" sqref="E24:E28 E15:E17" xr:uid="{C944FB0C-04EC-3949-BC00-BA6DC7687B95}">
      <formula1>$E$6:$E$8</formula1>
    </dataValidation>
    <dataValidation type="list" allowBlank="1" showErrorMessage="1" sqref="E18" xr:uid="{0294B550-00CC-924E-A237-36658C5678D6}">
      <formula1>$E$6:$E$7</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C835F-0E15-4147-BCEB-EAB5CB05B518}">
  <dimension ref="A1:L29"/>
  <sheetViews>
    <sheetView topLeftCell="D1" zoomScale="60" zoomScaleNormal="60" workbookViewId="0">
      <selection activeCell="D17" sqref="D17"/>
    </sheetView>
  </sheetViews>
  <sheetFormatPr defaultColWidth="15.1796875" defaultRowHeight="14" x14ac:dyDescent="0.35"/>
  <cols>
    <col min="1" max="1" width="1.81640625" style="10" customWidth="1"/>
    <col min="2" max="2" width="16.1796875" style="10" customWidth="1"/>
    <col min="3" max="3" width="47.453125" style="10" customWidth="1"/>
    <col min="4" max="4" width="63.453125" style="10" customWidth="1"/>
    <col min="5" max="5" width="21.453125" style="10" customWidth="1"/>
    <col min="6" max="6" width="51.453125" style="10" customWidth="1"/>
    <col min="7" max="7" width="9.453125" style="10"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thickBot="1" x14ac:dyDescent="0.4">
      <c r="B1" s="53" t="s">
        <v>84</v>
      </c>
      <c r="C1" s="54"/>
      <c r="D1" s="54"/>
      <c r="E1" s="54"/>
      <c r="F1" s="54"/>
      <c r="G1" s="54"/>
      <c r="H1" s="54"/>
      <c r="I1" s="54"/>
      <c r="J1" s="54"/>
      <c r="K1" s="55"/>
    </row>
    <row r="3" spans="1:12" ht="14.5" thickBot="1" x14ac:dyDescent="0.4">
      <c r="B3" s="69"/>
      <c r="C3" s="69"/>
      <c r="D3" s="70" t="s">
        <v>74</v>
      </c>
      <c r="E3" s="70"/>
      <c r="F3" s="70"/>
      <c r="G3" s="70"/>
      <c r="H3" s="70"/>
      <c r="I3" s="70"/>
      <c r="J3" s="70"/>
      <c r="K3" s="70"/>
    </row>
    <row r="4" spans="1:12" ht="14.5" thickBot="1" x14ac:dyDescent="0.4">
      <c r="B4" s="71" t="s">
        <v>18</v>
      </c>
      <c r="C4" s="72"/>
      <c r="D4" s="73"/>
      <c r="E4" s="74"/>
      <c r="F4" s="74"/>
      <c r="G4" s="74"/>
      <c r="H4" s="74"/>
      <c r="I4" s="74"/>
      <c r="J4" s="74"/>
      <c r="K4" s="75"/>
    </row>
    <row r="5" spans="1:12" ht="18" thickBot="1" x14ac:dyDescent="0.4">
      <c r="A5" s="47"/>
      <c r="B5" s="48"/>
      <c r="C5" s="49"/>
      <c r="D5" s="49"/>
      <c r="E5" s="49"/>
      <c r="F5" s="11"/>
      <c r="G5" s="11"/>
      <c r="H5" s="11"/>
      <c r="I5" s="11"/>
      <c r="J5" s="11"/>
      <c r="K5" s="11"/>
    </row>
    <row r="6" spans="1:12" ht="14.5" thickTop="1" x14ac:dyDescent="0.35">
      <c r="A6" s="47"/>
      <c r="B6" s="12">
        <v>0</v>
      </c>
      <c r="C6" s="12">
        <v>0</v>
      </c>
      <c r="D6" s="12" t="s">
        <v>19</v>
      </c>
      <c r="E6" s="12" t="s">
        <v>19</v>
      </c>
      <c r="F6" s="12"/>
      <c r="H6" s="13" t="s">
        <v>20</v>
      </c>
      <c r="I6" s="14"/>
      <c r="J6" s="14"/>
      <c r="K6" s="15" t="str">
        <f>IF(AND(K7="PASS",K8="PASS"), "PASS","FAIL")</f>
        <v>FAIL</v>
      </c>
    </row>
    <row r="7" spans="1:12" x14ac:dyDescent="0.35">
      <c r="A7" s="47"/>
      <c r="B7" s="12">
        <v>10</v>
      </c>
      <c r="C7" s="12">
        <v>5</v>
      </c>
      <c r="D7" s="12" t="s">
        <v>21</v>
      </c>
      <c r="E7" s="12" t="s">
        <v>22</v>
      </c>
      <c r="F7" s="12" t="s">
        <v>23</v>
      </c>
      <c r="H7" s="16" t="s">
        <v>24</v>
      </c>
      <c r="I7" s="17"/>
      <c r="J7" s="17"/>
      <c r="K7" s="18" t="str">
        <f>IF((OR(G14:G28)),"FAIL","PASS")</f>
        <v>PASS</v>
      </c>
    </row>
    <row r="8" spans="1:12" x14ac:dyDescent="0.35">
      <c r="A8" s="47"/>
      <c r="B8" s="12"/>
      <c r="C8" s="12">
        <v>10</v>
      </c>
      <c r="D8" s="12"/>
      <c r="E8" s="12" t="s">
        <v>21</v>
      </c>
      <c r="F8" s="12"/>
      <c r="H8" s="19" t="s">
        <v>25</v>
      </c>
      <c r="I8" s="20"/>
      <c r="J8" s="21"/>
      <c r="K8" s="22" t="str">
        <f>IF(J9&gt;=I9,"PASS","FAIL")</f>
        <v>FAIL</v>
      </c>
    </row>
    <row r="9" spans="1:12" ht="14.5" thickBot="1" x14ac:dyDescent="0.4">
      <c r="A9" s="47"/>
      <c r="B9" s="12"/>
      <c r="C9" s="12"/>
      <c r="D9" s="12"/>
      <c r="E9" s="12"/>
      <c r="F9" s="12"/>
      <c r="H9" s="23" t="s">
        <v>26</v>
      </c>
      <c r="I9" s="24">
        <v>0.7</v>
      </c>
      <c r="J9" s="25">
        <f>J13</f>
        <v>0</v>
      </c>
      <c r="K9" s="26" t="s">
        <v>52</v>
      </c>
    </row>
    <row r="10" spans="1:12" ht="14.5" thickTop="1" x14ac:dyDescent="0.35">
      <c r="A10" s="47"/>
      <c r="B10" s="47"/>
      <c r="C10" s="47"/>
      <c r="D10" s="47"/>
      <c r="E10" s="47"/>
    </row>
    <row r="11" spans="1:12" x14ac:dyDescent="0.35">
      <c r="A11" s="38"/>
      <c r="B11" s="76" t="s">
        <v>78</v>
      </c>
      <c r="C11" s="77"/>
      <c r="D11" s="77"/>
      <c r="E11" s="77"/>
      <c r="F11" s="77"/>
      <c r="G11" s="77"/>
      <c r="H11" s="77"/>
      <c r="I11" s="77"/>
      <c r="J11" s="77"/>
      <c r="K11" s="77"/>
    </row>
    <row r="12" spans="1:12" ht="42" x14ac:dyDescent="0.35">
      <c r="A12" s="38"/>
      <c r="B12" s="39" t="s">
        <v>8</v>
      </c>
      <c r="C12" s="39" t="s">
        <v>9</v>
      </c>
      <c r="D12" s="39" t="s">
        <v>10</v>
      </c>
      <c r="E12" s="39" t="s">
        <v>11</v>
      </c>
      <c r="F12" s="40" t="s">
        <v>27</v>
      </c>
      <c r="G12" s="41" t="s">
        <v>28</v>
      </c>
      <c r="H12" s="41" t="s">
        <v>29</v>
      </c>
      <c r="I12" s="41" t="s">
        <v>12</v>
      </c>
      <c r="J12" s="41" t="s">
        <v>30</v>
      </c>
      <c r="K12" s="41"/>
      <c r="L12" s="27"/>
    </row>
    <row r="13" spans="1:12" x14ac:dyDescent="0.35">
      <c r="A13" s="28"/>
      <c r="B13" s="67" t="s">
        <v>31</v>
      </c>
      <c r="C13" s="68"/>
      <c r="D13" s="68"/>
      <c r="E13" s="68"/>
      <c r="F13" s="68"/>
      <c r="G13" s="29">
        <v>5</v>
      </c>
      <c r="H13" s="30">
        <f>SUM(H14:H28)</f>
        <v>1</v>
      </c>
      <c r="I13" s="31"/>
      <c r="J13" s="32">
        <f>SUMPRODUCT(I14:I28,H14:H28)/10</f>
        <v>0</v>
      </c>
      <c r="K13" s="33"/>
      <c r="L13" s="28"/>
    </row>
    <row r="14" spans="1:12" ht="113.5" x14ac:dyDescent="0.35">
      <c r="B14" s="34" t="s">
        <v>70</v>
      </c>
      <c r="C14" s="35" t="s">
        <v>58</v>
      </c>
      <c r="D14" s="51" t="s">
        <v>79</v>
      </c>
      <c r="E14" s="42"/>
      <c r="F14" s="43"/>
      <c r="G14" s="36" t="b">
        <f>I14&lt;$G$13</f>
        <v>0</v>
      </c>
      <c r="H14" s="37">
        <v>0.08</v>
      </c>
      <c r="I14" s="46" t="b">
        <f t="shared" ref="I14:I27" si="0" xml:space="preserve"> IF(E14 = "Comply",10,IF(E14 = "Partial Compliance", 5, IF(E14 = "Do Not Comply", 0)))</f>
        <v>0</v>
      </c>
      <c r="J14" s="36">
        <f>H14*10*I14</f>
        <v>0</v>
      </c>
      <c r="K14" s="36"/>
    </row>
    <row r="15" spans="1:12" ht="291" customHeight="1" x14ac:dyDescent="0.35">
      <c r="B15" s="35" t="s">
        <v>32</v>
      </c>
      <c r="C15" s="35" t="s">
        <v>64</v>
      </c>
      <c r="D15" s="78" t="s">
        <v>82</v>
      </c>
      <c r="E15" s="42"/>
      <c r="F15" s="43"/>
      <c r="G15" s="36" t="b">
        <f>I15&lt;$G$13</f>
        <v>0</v>
      </c>
      <c r="H15" s="37">
        <v>0.08</v>
      </c>
      <c r="I15" s="46" t="b">
        <f t="shared" si="0"/>
        <v>0</v>
      </c>
      <c r="J15" s="36">
        <f t="shared" ref="J15:J27" si="1">H15*10*I15</f>
        <v>0</v>
      </c>
      <c r="K15" s="36"/>
    </row>
    <row r="16" spans="1:12" ht="201" customHeight="1" x14ac:dyDescent="0.35">
      <c r="A16" s="79"/>
      <c r="B16" s="34" t="s">
        <v>33</v>
      </c>
      <c r="C16" s="34" t="s">
        <v>77</v>
      </c>
      <c r="D16" s="78" t="s">
        <v>81</v>
      </c>
      <c r="E16" s="42"/>
      <c r="F16" s="43"/>
      <c r="G16" s="36" t="b">
        <f>I16&lt;$G$13</f>
        <v>0</v>
      </c>
      <c r="H16" s="37">
        <v>0.09</v>
      </c>
      <c r="I16" s="46" t="b">
        <f t="shared" si="0"/>
        <v>0</v>
      </c>
      <c r="J16" s="36">
        <f t="shared" si="1"/>
        <v>0</v>
      </c>
      <c r="K16" s="36"/>
    </row>
    <row r="17" spans="2:11" ht="267" customHeight="1" x14ac:dyDescent="0.35">
      <c r="B17" s="35" t="s">
        <v>34</v>
      </c>
      <c r="C17" s="35" t="s">
        <v>76</v>
      </c>
      <c r="D17" s="78" t="s">
        <v>83</v>
      </c>
      <c r="E17" s="42"/>
      <c r="F17" s="43"/>
      <c r="G17" s="36" t="b">
        <f t="shared" ref="G17:G28" si="2">I17&lt;$G$13</f>
        <v>0</v>
      </c>
      <c r="H17" s="37">
        <v>0.08</v>
      </c>
      <c r="I17" s="46" t="b">
        <f t="shared" si="0"/>
        <v>0</v>
      </c>
      <c r="J17" s="36">
        <f t="shared" si="1"/>
        <v>0</v>
      </c>
      <c r="K17" s="36"/>
    </row>
    <row r="18" spans="2:11" ht="150.5" x14ac:dyDescent="0.35">
      <c r="B18" s="35" t="s">
        <v>35</v>
      </c>
      <c r="C18" s="34" t="s">
        <v>59</v>
      </c>
      <c r="D18" s="35" t="s">
        <v>60</v>
      </c>
      <c r="E18" s="42"/>
      <c r="F18" s="43"/>
      <c r="G18" s="36" t="b">
        <f t="shared" si="2"/>
        <v>0</v>
      </c>
      <c r="H18" s="37">
        <v>0.08</v>
      </c>
      <c r="I18" s="46" t="b">
        <f t="shared" si="0"/>
        <v>0</v>
      </c>
      <c r="J18" s="36">
        <f t="shared" si="1"/>
        <v>0</v>
      </c>
      <c r="K18" s="36"/>
    </row>
    <row r="19" spans="2:11" ht="163.5" x14ac:dyDescent="0.35">
      <c r="B19" s="34" t="s">
        <v>36</v>
      </c>
      <c r="C19" s="34" t="s">
        <v>37</v>
      </c>
      <c r="D19" s="35" t="s">
        <v>53</v>
      </c>
      <c r="E19" s="42"/>
      <c r="F19" s="43"/>
      <c r="G19" s="36" t="b">
        <f t="shared" si="2"/>
        <v>0</v>
      </c>
      <c r="H19" s="37">
        <v>0.05</v>
      </c>
      <c r="I19" s="46" t="b">
        <f t="shared" si="0"/>
        <v>0</v>
      </c>
      <c r="J19" s="36">
        <f t="shared" si="1"/>
        <v>0</v>
      </c>
      <c r="K19" s="36"/>
    </row>
    <row r="20" spans="2:11" ht="126" x14ac:dyDescent="0.35">
      <c r="B20" s="34" t="s">
        <v>38</v>
      </c>
      <c r="C20" s="34" t="s">
        <v>39</v>
      </c>
      <c r="D20" s="35" t="s">
        <v>67</v>
      </c>
      <c r="E20" s="42"/>
      <c r="F20" s="43"/>
      <c r="G20" s="36" t="b">
        <f t="shared" si="2"/>
        <v>0</v>
      </c>
      <c r="H20" s="37">
        <v>0.05</v>
      </c>
      <c r="I20" s="46" t="b">
        <f t="shared" si="0"/>
        <v>0</v>
      </c>
      <c r="J20" s="36">
        <f t="shared" si="1"/>
        <v>0</v>
      </c>
      <c r="K20" s="36"/>
    </row>
    <row r="21" spans="2:11" ht="126.5" x14ac:dyDescent="0.35">
      <c r="B21" s="34" t="s">
        <v>40</v>
      </c>
      <c r="C21" s="34" t="s">
        <v>41</v>
      </c>
      <c r="D21" s="35" t="s">
        <v>56</v>
      </c>
      <c r="E21" s="42"/>
      <c r="F21" s="43"/>
      <c r="G21" s="36" t="b">
        <f t="shared" si="2"/>
        <v>0</v>
      </c>
      <c r="H21" s="37">
        <v>0.05</v>
      </c>
      <c r="I21" s="46" t="b">
        <f t="shared" si="0"/>
        <v>0</v>
      </c>
      <c r="J21" s="36">
        <f t="shared" si="1"/>
        <v>0</v>
      </c>
      <c r="K21" s="36"/>
    </row>
    <row r="22" spans="2:11" ht="126" x14ac:dyDescent="0.35">
      <c r="B22" s="34" t="s">
        <v>42</v>
      </c>
      <c r="C22" s="34" t="s">
        <v>43</v>
      </c>
      <c r="D22" s="35" t="s">
        <v>54</v>
      </c>
      <c r="E22" s="42"/>
      <c r="F22" s="43"/>
      <c r="G22" s="36" t="b">
        <f t="shared" si="2"/>
        <v>0</v>
      </c>
      <c r="H22" s="37">
        <v>0.05</v>
      </c>
      <c r="I22" s="46" t="b">
        <f t="shared" si="0"/>
        <v>0</v>
      </c>
      <c r="J22" s="36">
        <f t="shared" si="1"/>
        <v>0</v>
      </c>
      <c r="K22" s="36"/>
    </row>
    <row r="23" spans="2:11" ht="125" x14ac:dyDescent="0.35">
      <c r="B23" s="34" t="s">
        <v>71</v>
      </c>
      <c r="C23" s="51" t="s">
        <v>80</v>
      </c>
      <c r="D23" s="35" t="s">
        <v>72</v>
      </c>
      <c r="E23" s="42"/>
      <c r="F23" s="43"/>
      <c r="G23" s="36" t="b">
        <f t="shared" si="2"/>
        <v>0</v>
      </c>
      <c r="H23" s="37">
        <v>0.05</v>
      </c>
      <c r="I23" s="46" t="b">
        <f t="shared" si="0"/>
        <v>0</v>
      </c>
      <c r="J23" s="36">
        <f t="shared" si="1"/>
        <v>0</v>
      </c>
      <c r="K23" s="36"/>
    </row>
    <row r="24" spans="2:11" ht="237.5" x14ac:dyDescent="0.35">
      <c r="B24" s="35" t="s">
        <v>62</v>
      </c>
      <c r="C24" s="35" t="s">
        <v>44</v>
      </c>
      <c r="D24" s="35" t="s">
        <v>68</v>
      </c>
      <c r="E24" s="42"/>
      <c r="F24" s="43"/>
      <c r="G24" s="36" t="b">
        <f t="shared" si="2"/>
        <v>0</v>
      </c>
      <c r="H24" s="37">
        <v>0.08</v>
      </c>
      <c r="I24" s="46" t="b">
        <f t="shared" si="0"/>
        <v>0</v>
      </c>
      <c r="J24" s="36">
        <f t="shared" si="1"/>
        <v>0</v>
      </c>
      <c r="K24" s="36"/>
    </row>
    <row r="25" spans="2:11" ht="125.5" x14ac:dyDescent="0.35">
      <c r="B25" s="34" t="s">
        <v>45</v>
      </c>
      <c r="C25" s="34" t="s">
        <v>61</v>
      </c>
      <c r="D25" s="35" t="s">
        <v>55</v>
      </c>
      <c r="E25" s="42"/>
      <c r="F25" s="43"/>
      <c r="G25" s="36" t="b">
        <f t="shared" si="2"/>
        <v>0</v>
      </c>
      <c r="H25" s="37">
        <v>0.08</v>
      </c>
      <c r="I25" s="46" t="b">
        <f t="shared" si="0"/>
        <v>0</v>
      </c>
      <c r="J25" s="36">
        <f t="shared" si="1"/>
        <v>0</v>
      </c>
      <c r="K25" s="36"/>
    </row>
    <row r="26" spans="2:11" ht="125.5" x14ac:dyDescent="0.35">
      <c r="B26" s="44" t="s">
        <v>46</v>
      </c>
      <c r="C26" s="50" t="s">
        <v>66</v>
      </c>
      <c r="D26" s="50" t="s">
        <v>65</v>
      </c>
      <c r="E26" s="42"/>
      <c r="F26" s="43"/>
      <c r="G26" s="36" t="b">
        <f t="shared" si="2"/>
        <v>0</v>
      </c>
      <c r="H26" s="37">
        <v>0.08</v>
      </c>
      <c r="I26" s="46" t="b">
        <f t="shared" si="0"/>
        <v>0</v>
      </c>
      <c r="J26" s="36">
        <f t="shared" si="1"/>
        <v>0</v>
      </c>
      <c r="K26" s="36"/>
    </row>
    <row r="27" spans="2:11" ht="162.5" x14ac:dyDescent="0.35">
      <c r="B27" s="44" t="s">
        <v>47</v>
      </c>
      <c r="C27" s="45" t="s">
        <v>48</v>
      </c>
      <c r="D27" s="50" t="s">
        <v>63</v>
      </c>
      <c r="E27" s="42"/>
      <c r="F27" s="43"/>
      <c r="G27" s="36" t="b">
        <f t="shared" si="2"/>
        <v>0</v>
      </c>
      <c r="H27" s="37">
        <v>0.05</v>
      </c>
      <c r="I27" s="46" t="b">
        <f t="shared" si="0"/>
        <v>0</v>
      </c>
      <c r="J27" s="36">
        <f t="shared" si="1"/>
        <v>0</v>
      </c>
      <c r="K27" s="36"/>
    </row>
    <row r="28" spans="2:11" ht="162.5" x14ac:dyDescent="0.35">
      <c r="B28" s="34" t="s">
        <v>49</v>
      </c>
      <c r="C28" s="35" t="s">
        <v>50</v>
      </c>
      <c r="D28" s="35" t="s">
        <v>57</v>
      </c>
      <c r="E28" s="42"/>
      <c r="F28" s="43"/>
      <c r="G28" s="36" t="b">
        <f t="shared" si="2"/>
        <v>0</v>
      </c>
      <c r="H28" s="37">
        <v>0.05</v>
      </c>
      <c r="I28" s="46" t="b">
        <f xml:space="preserve"> IF(E28 = "Comply",10,IF(E28 = "Partial Compliance", 5, IF(E28 = "Do Not Comply", 0)))</f>
        <v>0</v>
      </c>
      <c r="J28" s="36">
        <f>H28*10*I28</f>
        <v>0</v>
      </c>
      <c r="K28" s="36"/>
    </row>
    <row r="29" spans="2:11" x14ac:dyDescent="0.35">
      <c r="I29" s="10">
        <f>SUM(I14:I28)</f>
        <v>0</v>
      </c>
      <c r="J29" s="10">
        <f>SUM(J14:J28)</f>
        <v>0</v>
      </c>
    </row>
  </sheetData>
  <mergeCells count="7">
    <mergeCell ref="B13:F13"/>
    <mergeCell ref="B1:K1"/>
    <mergeCell ref="B3:C3"/>
    <mergeCell ref="D3:K3"/>
    <mergeCell ref="B4:C4"/>
    <mergeCell ref="D4:K4"/>
    <mergeCell ref="B11:K11"/>
  </mergeCells>
  <dataValidations count="3">
    <dataValidation type="list" allowBlank="1" showErrorMessage="1" sqref="E19:E23 E14" xr:uid="{F608014B-DE5F-F243-AF0F-B82280C9FDC5}">
      <formula1>$D$6:$D$7</formula1>
    </dataValidation>
    <dataValidation type="list" allowBlank="1" showErrorMessage="1" sqref="E24:E28 E15:E17" xr:uid="{D3755C29-28B8-3142-93F9-44141B01A61E}">
      <formula1>$E$6:$E$8</formula1>
    </dataValidation>
    <dataValidation type="list" allowBlank="1" showErrorMessage="1" sqref="E18" xr:uid="{239944CC-A252-5D42-AB59-4BDDA8097ECB}">
      <formula1>$E$6:$E$7</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30690-56B4-B74F-94C8-0CDCE2009D37}">
  <dimension ref="A1:L29"/>
  <sheetViews>
    <sheetView topLeftCell="C1" zoomScale="70" zoomScaleNormal="70" workbookViewId="0">
      <selection activeCell="E17" sqref="E17"/>
    </sheetView>
  </sheetViews>
  <sheetFormatPr defaultColWidth="15.1796875" defaultRowHeight="14" x14ac:dyDescent="0.35"/>
  <cols>
    <col min="1" max="1" width="1.81640625" style="10" customWidth="1"/>
    <col min="2" max="2" width="16.1796875" style="10" customWidth="1"/>
    <col min="3" max="3" width="47.453125" style="10" customWidth="1"/>
    <col min="4" max="4" width="63.453125" style="10" customWidth="1"/>
    <col min="5" max="5" width="21.453125" style="10" customWidth="1"/>
    <col min="6" max="6" width="51.453125" style="10" customWidth="1"/>
    <col min="7" max="7" width="9.453125" style="10"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thickBot="1" x14ac:dyDescent="0.4">
      <c r="B1" s="53" t="s">
        <v>84</v>
      </c>
      <c r="C1" s="54"/>
      <c r="D1" s="54"/>
      <c r="E1" s="54"/>
      <c r="F1" s="54"/>
      <c r="G1" s="54"/>
      <c r="H1" s="54"/>
      <c r="I1" s="54"/>
      <c r="J1" s="54"/>
      <c r="K1" s="55"/>
    </row>
    <row r="3" spans="1:12" ht="14.5" thickBot="1" x14ac:dyDescent="0.4">
      <c r="B3" s="69"/>
      <c r="C3" s="69"/>
      <c r="D3" s="70" t="s">
        <v>75</v>
      </c>
      <c r="E3" s="70"/>
      <c r="F3" s="70"/>
      <c r="G3" s="70"/>
      <c r="H3" s="70"/>
      <c r="I3" s="70"/>
      <c r="J3" s="70"/>
      <c r="K3" s="70"/>
    </row>
    <row r="4" spans="1:12" ht="14.5" thickBot="1" x14ac:dyDescent="0.4">
      <c r="B4" s="71" t="s">
        <v>18</v>
      </c>
      <c r="C4" s="72"/>
      <c r="D4" s="73"/>
      <c r="E4" s="74"/>
      <c r="F4" s="74"/>
      <c r="G4" s="74"/>
      <c r="H4" s="74"/>
      <c r="I4" s="74"/>
      <c r="J4" s="74"/>
      <c r="K4" s="75"/>
    </row>
    <row r="5" spans="1:12" ht="18" thickBot="1" x14ac:dyDescent="0.4">
      <c r="A5" s="47"/>
      <c r="B5" s="48"/>
      <c r="C5" s="49"/>
      <c r="D5" s="49"/>
      <c r="E5" s="49"/>
      <c r="F5" s="11"/>
      <c r="G5" s="11"/>
      <c r="H5" s="11"/>
      <c r="I5" s="11"/>
      <c r="J5" s="11"/>
      <c r="K5" s="11"/>
    </row>
    <row r="6" spans="1:12" ht="14.5" thickTop="1" x14ac:dyDescent="0.35">
      <c r="A6" s="47"/>
      <c r="B6" s="12">
        <v>0</v>
      </c>
      <c r="C6" s="12">
        <v>0</v>
      </c>
      <c r="D6" s="12" t="s">
        <v>19</v>
      </c>
      <c r="E6" s="12" t="s">
        <v>19</v>
      </c>
      <c r="F6" s="12"/>
      <c r="H6" s="13" t="s">
        <v>20</v>
      </c>
      <c r="I6" s="14"/>
      <c r="J6" s="14"/>
      <c r="K6" s="15" t="str">
        <f>IF(AND(K7="PASS",K8="PASS"), "PASS","FAIL")</f>
        <v>FAIL</v>
      </c>
    </row>
    <row r="7" spans="1:12" x14ac:dyDescent="0.35">
      <c r="A7" s="47"/>
      <c r="B7" s="12">
        <v>10</v>
      </c>
      <c r="C7" s="12">
        <v>5</v>
      </c>
      <c r="D7" s="12" t="s">
        <v>21</v>
      </c>
      <c r="E7" s="12" t="s">
        <v>22</v>
      </c>
      <c r="F7" s="12" t="s">
        <v>23</v>
      </c>
      <c r="H7" s="16" t="s">
        <v>24</v>
      </c>
      <c r="I7" s="17"/>
      <c r="J7" s="17"/>
      <c r="K7" s="18" t="str">
        <f>IF((OR(G14:G28)),"FAIL","PASS")</f>
        <v>PASS</v>
      </c>
    </row>
    <row r="8" spans="1:12" x14ac:dyDescent="0.35">
      <c r="A8" s="47"/>
      <c r="B8" s="12"/>
      <c r="C8" s="12">
        <v>10</v>
      </c>
      <c r="D8" s="12"/>
      <c r="E8" s="12" t="s">
        <v>21</v>
      </c>
      <c r="F8" s="12"/>
      <c r="H8" s="19" t="s">
        <v>25</v>
      </c>
      <c r="I8" s="20"/>
      <c r="J8" s="21"/>
      <c r="K8" s="22" t="str">
        <f>IF(J9&gt;=I9,"PASS","FAIL")</f>
        <v>FAIL</v>
      </c>
    </row>
    <row r="9" spans="1:12" ht="14.5" thickBot="1" x14ac:dyDescent="0.4">
      <c r="A9" s="47"/>
      <c r="B9" s="12"/>
      <c r="C9" s="12"/>
      <c r="D9" s="12"/>
      <c r="E9" s="12"/>
      <c r="F9" s="12"/>
      <c r="H9" s="23" t="s">
        <v>26</v>
      </c>
      <c r="I9" s="24">
        <v>0.7</v>
      </c>
      <c r="J9" s="25">
        <f>J13</f>
        <v>0</v>
      </c>
      <c r="K9" s="26" t="s">
        <v>52</v>
      </c>
    </row>
    <row r="10" spans="1:12" ht="14.5" thickTop="1" x14ac:dyDescent="0.35">
      <c r="A10" s="47"/>
      <c r="B10" s="47"/>
      <c r="C10" s="47"/>
      <c r="D10" s="47"/>
      <c r="E10" s="47"/>
    </row>
    <row r="11" spans="1:12" x14ac:dyDescent="0.35">
      <c r="A11" s="38"/>
      <c r="B11" s="76" t="s">
        <v>78</v>
      </c>
      <c r="C11" s="77"/>
      <c r="D11" s="77"/>
      <c r="E11" s="77"/>
      <c r="F11" s="77"/>
      <c r="G11" s="77"/>
      <c r="H11" s="77"/>
      <c r="I11" s="77"/>
      <c r="J11" s="77"/>
      <c r="K11" s="77"/>
    </row>
    <row r="12" spans="1:12" ht="42" x14ac:dyDescent="0.35">
      <c r="A12" s="38"/>
      <c r="B12" s="39" t="s">
        <v>8</v>
      </c>
      <c r="C12" s="39" t="s">
        <v>9</v>
      </c>
      <c r="D12" s="39" t="s">
        <v>10</v>
      </c>
      <c r="E12" s="39" t="s">
        <v>11</v>
      </c>
      <c r="F12" s="40" t="s">
        <v>27</v>
      </c>
      <c r="G12" s="41" t="s">
        <v>28</v>
      </c>
      <c r="H12" s="41" t="s">
        <v>29</v>
      </c>
      <c r="I12" s="41" t="s">
        <v>12</v>
      </c>
      <c r="J12" s="41" t="s">
        <v>30</v>
      </c>
      <c r="K12" s="41"/>
      <c r="L12" s="27"/>
    </row>
    <row r="13" spans="1:12" x14ac:dyDescent="0.35">
      <c r="A13" s="28"/>
      <c r="B13" s="67" t="s">
        <v>31</v>
      </c>
      <c r="C13" s="68"/>
      <c r="D13" s="68"/>
      <c r="E13" s="68"/>
      <c r="F13" s="68"/>
      <c r="G13" s="29">
        <v>5</v>
      </c>
      <c r="H13" s="30">
        <f>SUM(H14:H28)</f>
        <v>1</v>
      </c>
      <c r="I13" s="31"/>
      <c r="J13" s="32">
        <f>SUMPRODUCT(I14:I28,H14:H28)/10</f>
        <v>0</v>
      </c>
      <c r="K13" s="33"/>
      <c r="L13" s="28"/>
    </row>
    <row r="14" spans="1:12" ht="113.5" x14ac:dyDescent="0.35">
      <c r="B14" s="34" t="s">
        <v>70</v>
      </c>
      <c r="C14" s="35" t="s">
        <v>58</v>
      </c>
      <c r="D14" s="51" t="s">
        <v>79</v>
      </c>
      <c r="E14" s="42"/>
      <c r="F14" s="43"/>
      <c r="G14" s="36" t="b">
        <f>I14&lt;$G$13</f>
        <v>0</v>
      </c>
      <c r="H14" s="37">
        <v>0.08</v>
      </c>
      <c r="I14" s="46" t="b">
        <f t="shared" ref="I14:I27" si="0" xml:space="preserve"> IF(E14 = "Comply",10,IF(E14 = "Partial Compliance", 5, IF(E14 = "Do Not Comply", 0)))</f>
        <v>0</v>
      </c>
      <c r="J14" s="36">
        <f>H14*10*I14</f>
        <v>0</v>
      </c>
      <c r="K14" s="36"/>
    </row>
    <row r="15" spans="1:12" ht="286" customHeight="1" x14ac:dyDescent="0.35">
      <c r="B15" s="35" t="s">
        <v>32</v>
      </c>
      <c r="C15" s="35" t="s">
        <v>64</v>
      </c>
      <c r="D15" s="35" t="s">
        <v>82</v>
      </c>
      <c r="E15" s="42"/>
      <c r="F15" s="43"/>
      <c r="G15" s="36" t="b">
        <f>I15&lt;$G$13</f>
        <v>0</v>
      </c>
      <c r="H15" s="37">
        <v>0.08</v>
      </c>
      <c r="I15" s="46" t="b">
        <f t="shared" si="0"/>
        <v>0</v>
      </c>
      <c r="J15" s="36">
        <f t="shared" ref="J15:J27" si="1">H15*10*I15</f>
        <v>0</v>
      </c>
      <c r="K15" s="36"/>
    </row>
    <row r="16" spans="1:12" ht="201" customHeight="1" x14ac:dyDescent="0.35">
      <c r="B16" s="34" t="s">
        <v>33</v>
      </c>
      <c r="C16" s="34" t="s">
        <v>77</v>
      </c>
      <c r="D16" s="35" t="s">
        <v>81</v>
      </c>
      <c r="E16" s="42"/>
      <c r="F16" s="43"/>
      <c r="G16" s="36" t="b">
        <f>I16&lt;$G$13</f>
        <v>0</v>
      </c>
      <c r="H16" s="37">
        <v>0.09</v>
      </c>
      <c r="I16" s="46" t="b">
        <f t="shared" si="0"/>
        <v>0</v>
      </c>
      <c r="J16" s="36">
        <f t="shared" si="1"/>
        <v>0</v>
      </c>
      <c r="K16" s="36"/>
    </row>
    <row r="17" spans="2:11" ht="268" customHeight="1" x14ac:dyDescent="0.35">
      <c r="B17" s="35" t="s">
        <v>34</v>
      </c>
      <c r="C17" s="35" t="s">
        <v>76</v>
      </c>
      <c r="D17" s="52" t="s">
        <v>83</v>
      </c>
      <c r="E17" s="42"/>
      <c r="F17" s="43"/>
      <c r="G17" s="36" t="b">
        <f t="shared" ref="G17:G28" si="2">I17&lt;$G$13</f>
        <v>0</v>
      </c>
      <c r="H17" s="37">
        <v>0.08</v>
      </c>
      <c r="I17" s="46" t="b">
        <f t="shared" si="0"/>
        <v>0</v>
      </c>
      <c r="J17" s="36">
        <f t="shared" si="1"/>
        <v>0</v>
      </c>
      <c r="K17" s="36"/>
    </row>
    <row r="18" spans="2:11" ht="150.5" x14ac:dyDescent="0.35">
      <c r="B18" s="35" t="s">
        <v>35</v>
      </c>
      <c r="C18" s="34" t="s">
        <v>59</v>
      </c>
      <c r="D18" s="35" t="s">
        <v>60</v>
      </c>
      <c r="E18" s="42"/>
      <c r="F18" s="43"/>
      <c r="G18" s="36" t="b">
        <f t="shared" si="2"/>
        <v>0</v>
      </c>
      <c r="H18" s="37">
        <v>0.08</v>
      </c>
      <c r="I18" s="46" t="b">
        <f t="shared" si="0"/>
        <v>0</v>
      </c>
      <c r="J18" s="36">
        <f t="shared" si="1"/>
        <v>0</v>
      </c>
      <c r="K18" s="36"/>
    </row>
    <row r="19" spans="2:11" ht="163.5" x14ac:dyDescent="0.35">
      <c r="B19" s="34" t="s">
        <v>36</v>
      </c>
      <c r="C19" s="34" t="s">
        <v>37</v>
      </c>
      <c r="D19" s="35" t="s">
        <v>53</v>
      </c>
      <c r="E19" s="42"/>
      <c r="F19" s="43"/>
      <c r="G19" s="36" t="b">
        <f t="shared" si="2"/>
        <v>0</v>
      </c>
      <c r="H19" s="37">
        <v>0.05</v>
      </c>
      <c r="I19" s="46" t="b">
        <f t="shared" si="0"/>
        <v>0</v>
      </c>
      <c r="J19" s="36">
        <f t="shared" si="1"/>
        <v>0</v>
      </c>
      <c r="K19" s="36"/>
    </row>
    <row r="20" spans="2:11" ht="126" x14ac:dyDescent="0.35">
      <c r="B20" s="34" t="s">
        <v>38</v>
      </c>
      <c r="C20" s="34" t="s">
        <v>39</v>
      </c>
      <c r="D20" s="35" t="s">
        <v>67</v>
      </c>
      <c r="E20" s="42"/>
      <c r="F20" s="43"/>
      <c r="G20" s="36" t="b">
        <f t="shared" si="2"/>
        <v>0</v>
      </c>
      <c r="H20" s="37">
        <v>0.05</v>
      </c>
      <c r="I20" s="46" t="b">
        <f t="shared" si="0"/>
        <v>0</v>
      </c>
      <c r="J20" s="36">
        <f t="shared" si="1"/>
        <v>0</v>
      </c>
      <c r="K20" s="36"/>
    </row>
    <row r="21" spans="2:11" ht="126.5" x14ac:dyDescent="0.35">
      <c r="B21" s="34" t="s">
        <v>40</v>
      </c>
      <c r="C21" s="34" t="s">
        <v>41</v>
      </c>
      <c r="D21" s="35" t="s">
        <v>56</v>
      </c>
      <c r="E21" s="42"/>
      <c r="F21" s="43"/>
      <c r="G21" s="36" t="b">
        <f t="shared" si="2"/>
        <v>0</v>
      </c>
      <c r="H21" s="37">
        <v>0.05</v>
      </c>
      <c r="I21" s="46" t="b">
        <f t="shared" si="0"/>
        <v>0</v>
      </c>
      <c r="J21" s="36">
        <f t="shared" si="1"/>
        <v>0</v>
      </c>
      <c r="K21" s="36"/>
    </row>
    <row r="22" spans="2:11" ht="126" x14ac:dyDescent="0.35">
      <c r="B22" s="34" t="s">
        <v>42</v>
      </c>
      <c r="C22" s="34" t="s">
        <v>43</v>
      </c>
      <c r="D22" s="35" t="s">
        <v>54</v>
      </c>
      <c r="E22" s="42"/>
      <c r="F22" s="43"/>
      <c r="G22" s="36" t="b">
        <f t="shared" si="2"/>
        <v>0</v>
      </c>
      <c r="H22" s="37">
        <v>0.05</v>
      </c>
      <c r="I22" s="46" t="b">
        <f t="shared" si="0"/>
        <v>0</v>
      </c>
      <c r="J22" s="36">
        <f t="shared" si="1"/>
        <v>0</v>
      </c>
      <c r="K22" s="36"/>
    </row>
    <row r="23" spans="2:11" ht="125" x14ac:dyDescent="0.35">
      <c r="B23" s="34" t="s">
        <v>71</v>
      </c>
      <c r="C23" s="51" t="s">
        <v>80</v>
      </c>
      <c r="D23" s="35" t="s">
        <v>72</v>
      </c>
      <c r="E23" s="42"/>
      <c r="F23" s="43"/>
      <c r="G23" s="36" t="b">
        <f t="shared" si="2"/>
        <v>0</v>
      </c>
      <c r="H23" s="37">
        <v>0.05</v>
      </c>
      <c r="I23" s="46" t="b">
        <f t="shared" si="0"/>
        <v>0</v>
      </c>
      <c r="J23" s="36">
        <f t="shared" si="1"/>
        <v>0</v>
      </c>
      <c r="K23" s="36"/>
    </row>
    <row r="24" spans="2:11" ht="237.5" x14ac:dyDescent="0.35">
      <c r="B24" s="35" t="s">
        <v>62</v>
      </c>
      <c r="C24" s="35" t="s">
        <v>44</v>
      </c>
      <c r="D24" s="35" t="s">
        <v>68</v>
      </c>
      <c r="E24" s="42"/>
      <c r="F24" s="43"/>
      <c r="G24" s="36" t="b">
        <f t="shared" si="2"/>
        <v>0</v>
      </c>
      <c r="H24" s="37">
        <v>0.08</v>
      </c>
      <c r="I24" s="46" t="b">
        <f t="shared" si="0"/>
        <v>0</v>
      </c>
      <c r="J24" s="36">
        <f t="shared" si="1"/>
        <v>0</v>
      </c>
      <c r="K24" s="36"/>
    </row>
    <row r="25" spans="2:11" ht="125.5" x14ac:dyDescent="0.35">
      <c r="B25" s="34" t="s">
        <v>45</v>
      </c>
      <c r="C25" s="34" t="s">
        <v>61</v>
      </c>
      <c r="D25" s="35" t="s">
        <v>55</v>
      </c>
      <c r="E25" s="42"/>
      <c r="F25" s="43"/>
      <c r="G25" s="36" t="b">
        <f t="shared" si="2"/>
        <v>0</v>
      </c>
      <c r="H25" s="37">
        <v>0.08</v>
      </c>
      <c r="I25" s="46" t="b">
        <f t="shared" si="0"/>
        <v>0</v>
      </c>
      <c r="J25" s="36">
        <f t="shared" si="1"/>
        <v>0</v>
      </c>
      <c r="K25" s="36"/>
    </row>
    <row r="26" spans="2:11" ht="125.5" x14ac:dyDescent="0.35">
      <c r="B26" s="44" t="s">
        <v>46</v>
      </c>
      <c r="C26" s="50" t="s">
        <v>66</v>
      </c>
      <c r="D26" s="50" t="s">
        <v>65</v>
      </c>
      <c r="E26" s="42"/>
      <c r="F26" s="43"/>
      <c r="G26" s="36" t="b">
        <f t="shared" si="2"/>
        <v>0</v>
      </c>
      <c r="H26" s="37">
        <v>0.08</v>
      </c>
      <c r="I26" s="46" t="b">
        <f t="shared" si="0"/>
        <v>0</v>
      </c>
      <c r="J26" s="36">
        <f t="shared" si="1"/>
        <v>0</v>
      </c>
      <c r="K26" s="36"/>
    </row>
    <row r="27" spans="2:11" ht="162.5" x14ac:dyDescent="0.35">
      <c r="B27" s="44" t="s">
        <v>47</v>
      </c>
      <c r="C27" s="45" t="s">
        <v>48</v>
      </c>
      <c r="D27" s="50" t="s">
        <v>63</v>
      </c>
      <c r="E27" s="42"/>
      <c r="F27" s="43"/>
      <c r="G27" s="36" t="b">
        <f t="shared" si="2"/>
        <v>0</v>
      </c>
      <c r="H27" s="37">
        <v>0.05</v>
      </c>
      <c r="I27" s="46" t="b">
        <f t="shared" si="0"/>
        <v>0</v>
      </c>
      <c r="J27" s="36">
        <f t="shared" si="1"/>
        <v>0</v>
      </c>
      <c r="K27" s="36"/>
    </row>
    <row r="28" spans="2:11" ht="162.5" x14ac:dyDescent="0.35">
      <c r="B28" s="34" t="s">
        <v>49</v>
      </c>
      <c r="C28" s="35" t="s">
        <v>50</v>
      </c>
      <c r="D28" s="35" t="s">
        <v>57</v>
      </c>
      <c r="E28" s="42"/>
      <c r="F28" s="43"/>
      <c r="G28" s="36" t="b">
        <f t="shared" si="2"/>
        <v>0</v>
      </c>
      <c r="H28" s="37">
        <v>0.05</v>
      </c>
      <c r="I28" s="46" t="b">
        <f xml:space="preserve"> IF(E28 = "Comply",10,IF(E28 = "Partial Compliance", 5, IF(E28 = "Do Not Comply", 0)))</f>
        <v>0</v>
      </c>
      <c r="J28" s="36">
        <f>H28*10*I28</f>
        <v>0</v>
      </c>
      <c r="K28" s="36"/>
    </row>
    <row r="29" spans="2:11" x14ac:dyDescent="0.35">
      <c r="I29" s="10">
        <f>SUM(I14:I28)</f>
        <v>0</v>
      </c>
      <c r="J29" s="10">
        <f>SUM(J14:J28)</f>
        <v>0</v>
      </c>
    </row>
  </sheetData>
  <mergeCells count="7">
    <mergeCell ref="B13:F13"/>
    <mergeCell ref="B1:K1"/>
    <mergeCell ref="B3:C3"/>
    <mergeCell ref="D3:K3"/>
    <mergeCell ref="B4:C4"/>
    <mergeCell ref="D4:K4"/>
    <mergeCell ref="B11:K11"/>
  </mergeCells>
  <dataValidations count="3">
    <dataValidation type="list" allowBlank="1" showErrorMessage="1" sqref="E18" xr:uid="{2C49A0F5-E468-8B4F-948D-3270EE99A740}">
      <formula1>$E$6:$E$7</formula1>
    </dataValidation>
    <dataValidation type="list" allowBlank="1" showErrorMessage="1" sqref="E24:E28 E15:E17" xr:uid="{93BE5E9A-EA74-5443-9B44-8EC2185F0871}">
      <formula1>$E$6:$E$8</formula1>
    </dataValidation>
    <dataValidation type="list" allowBlank="1" showErrorMessage="1" sqref="E19:E23 E14" xr:uid="{41C06CE7-8525-8947-93B7-EE292107CB3A}">
      <formula1>$D$6:$D$7</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78F63F4446A38429D297520886F822E" ma:contentTypeVersion="15" ma:contentTypeDescription="Create a new document." ma:contentTypeScope="" ma:versionID="04c26d87262bfd4c73460d84a0da928b">
  <xsd:schema xmlns:xsd="http://www.w3.org/2001/XMLSchema" xmlns:xs="http://www.w3.org/2001/XMLSchema" xmlns:p="http://schemas.microsoft.com/office/2006/metadata/properties" xmlns:ns2="7f939d47-b116-4911-981d-96d8230fba15" xmlns:ns3="0b878116-7ced-48d6-850f-92211e105515" xmlns:ns4="b21bb6d5-0fda-4cb2-b952-22cf7e9f1418" targetNamespace="http://schemas.microsoft.com/office/2006/metadata/properties" ma:root="true" ma:fieldsID="45434111aa56375c1b96544083a42e2d" ns2:_="" ns3:_="" ns4:_="">
    <xsd:import namespace="7f939d47-b116-4911-981d-96d8230fba15"/>
    <xsd:import namespace="0b878116-7ced-48d6-850f-92211e105515"/>
    <xsd:import namespace="b21bb6d5-0fda-4cb2-b952-22cf7e9f141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GenerationTime" minOccurs="0"/>
                <xsd:element ref="ns2:MediaServiceEventHashCode"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939d47-b116-4911-981d-96d8230fba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879faba-27b2-4363-9c33-4960f0c9181e"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878116-7ced-48d6-850f-92211e10551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21bb6d5-0fda-4cb2-b952-22cf7e9f1418"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b9088e3-af36-4082-a4a6-bb083222b363}" ma:internalName="TaxCatchAll" ma:showField="CatchAllData" ma:web="0b878116-7ced-48d6-850f-92211e1055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21bb6d5-0fda-4cb2-b952-22cf7e9f1418" xsi:nil="true"/>
    <lcf76f155ced4ddcb4097134ff3c332f xmlns="7f939d47-b116-4911-981d-96d8230fba1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6821FE2-B85B-41EA-9287-EC665CEAE737}">
  <ds:schemaRefs>
    <ds:schemaRef ds:uri="http://schemas.microsoft.com/sharepoint/v3/contenttype/forms"/>
  </ds:schemaRefs>
</ds:datastoreItem>
</file>

<file path=customXml/itemProps2.xml><?xml version="1.0" encoding="utf-8"?>
<ds:datastoreItem xmlns:ds="http://schemas.openxmlformats.org/officeDocument/2006/customXml" ds:itemID="{77AA5D62-0AA7-415D-AE14-2D2374A122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939d47-b116-4911-981d-96d8230fba15"/>
    <ds:schemaRef ds:uri="0b878116-7ced-48d6-850f-92211e105515"/>
    <ds:schemaRef ds:uri="b21bb6d5-0fda-4cb2-b952-22cf7e9f14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FDC44EF-103A-4E01-B453-98D74F9CFD1D}">
  <ds:schemaRefs>
    <ds:schemaRef ds:uri="http://schemas.microsoft.com/office/2006/metadata/properties"/>
    <ds:schemaRef ds:uri="http://schemas.microsoft.com/office/infopath/2007/PartnerControls"/>
    <ds:schemaRef ds:uri="b21bb6d5-0fda-4cb2-b952-22cf7e9f1418"/>
    <ds:schemaRef ds:uri="7f939d47-b116-4911-981d-96d8230fba1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Response Instructions</vt:lpstr>
      <vt:lpstr>UMPM-TUTM</vt:lpstr>
      <vt:lpstr>UMPM-ARCM</vt:lpstr>
      <vt:lpstr>ARCM-TUTM</vt:lpstr>
      <vt:lpstr>TUTeM-SYBC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AMakan</dc:creator>
  <cp:keywords/>
  <dc:description/>
  <cp:lastModifiedBy>Luschen Pillay</cp:lastModifiedBy>
  <cp:revision/>
  <dcterms:created xsi:type="dcterms:W3CDTF">2016-07-27T12:52:31Z</dcterms:created>
  <dcterms:modified xsi:type="dcterms:W3CDTF">2025-09-25T10:56:07Z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0x010100678F63F4446A38429D297520886F822E</vt:lpwstr>
  </property>
  <property fmtid="{D5CDD505-2E9C-101B-9397-08002B2CF9AE}" pid="3" name="MediaServiceImageTags">
    <vt:lpwstr/>
  </property>
</Properties>
</file>