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LPillay1\Desktop\Backbone RFP\RFP\Final RFP Doc\"/>
    </mc:Choice>
  </mc:AlternateContent>
  <xr:revisionPtr revIDLastSave="0" documentId="13_ncr:1_{9684FAC6-DC5C-487D-8479-5B3BC7F8A6E3}" xr6:coauthVersionLast="47" xr6:coauthVersionMax="47" xr10:uidLastSave="{00000000-0000-0000-0000-000000000000}"/>
  <bookViews>
    <workbookView xWindow="8620" yWindow="40" windowWidth="10580" windowHeight="9510" tabRatio="838" firstSheet="1" activeTab="7" xr2:uid="{00000000-000D-0000-FFFF-FFFF00000000}"/>
  </bookViews>
  <sheets>
    <sheet name="Response Instructions" sheetId="1" r:id="rId1"/>
    <sheet name="Link 1" sheetId="47" r:id="rId2"/>
    <sheet name="Link 2" sheetId="33" r:id="rId3"/>
    <sheet name="Link 3" sheetId="43" r:id="rId4"/>
    <sheet name="Link 4" sheetId="44" r:id="rId5"/>
    <sheet name="Link 5" sheetId="45" r:id="rId6"/>
    <sheet name="Link 6" sheetId="50" r:id="rId7"/>
    <sheet name="Link 7" sheetId="4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49" l="1"/>
  <c r="H31" i="50" l="1"/>
  <c r="I31" i="50" s="1"/>
  <c r="H30" i="50"/>
  <c r="H29" i="50"/>
  <c r="H28" i="50"/>
  <c r="I28" i="50" s="1"/>
  <c r="H27" i="50"/>
  <c r="I27" i="50" s="1"/>
  <c r="H26" i="50"/>
  <c r="I26" i="50" s="1"/>
  <c r="H25" i="50"/>
  <c r="I25" i="50" s="1"/>
  <c r="H24" i="50"/>
  <c r="I24" i="50" s="1"/>
  <c r="H23" i="50"/>
  <c r="F23" i="50" s="1"/>
  <c r="H22" i="50"/>
  <c r="I22" i="50" s="1"/>
  <c r="H21" i="50"/>
  <c r="F21" i="50" s="1"/>
  <c r="H20" i="50"/>
  <c r="F20" i="50" s="1"/>
  <c r="H19" i="50"/>
  <c r="I19" i="50" s="1"/>
  <c r="H18" i="50"/>
  <c r="I18" i="50" s="1"/>
  <c r="H17" i="50"/>
  <c r="F17" i="50" s="1"/>
  <c r="H16" i="50"/>
  <c r="I16" i="50" s="1"/>
  <c r="H15" i="50"/>
  <c r="I15" i="50" s="1"/>
  <c r="G14" i="50"/>
  <c r="H31" i="49"/>
  <c r="I31" i="49" s="1"/>
  <c r="H30" i="49"/>
  <c r="H29" i="49"/>
  <c r="H28" i="49"/>
  <c r="I28" i="49" s="1"/>
  <c r="H27" i="49"/>
  <c r="I27" i="49" s="1"/>
  <c r="H26" i="49"/>
  <c r="I26" i="49" s="1"/>
  <c r="H25" i="49"/>
  <c r="I25" i="49" s="1"/>
  <c r="F25" i="49"/>
  <c r="H24" i="49"/>
  <c r="I24" i="49" s="1"/>
  <c r="H23" i="49"/>
  <c r="I23" i="49" s="1"/>
  <c r="H22" i="49"/>
  <c r="I22" i="49" s="1"/>
  <c r="H21" i="49"/>
  <c r="I21" i="49" s="1"/>
  <c r="F21" i="49"/>
  <c r="H20" i="49"/>
  <c r="I20" i="49" s="1"/>
  <c r="H19" i="49"/>
  <c r="I19" i="49" s="1"/>
  <c r="I18" i="49"/>
  <c r="H17" i="49"/>
  <c r="I17" i="49" s="1"/>
  <c r="H16" i="49"/>
  <c r="I16" i="49" s="1"/>
  <c r="H15" i="49"/>
  <c r="G14" i="49"/>
  <c r="F30" i="49" l="1"/>
  <c r="I30" i="49"/>
  <c r="F29" i="49"/>
  <c r="I29" i="49"/>
  <c r="F30" i="50"/>
  <c r="I30" i="50"/>
  <c r="F29" i="50"/>
  <c r="I29" i="50"/>
  <c r="F26" i="49"/>
  <c r="F24" i="49"/>
  <c r="F26" i="50"/>
  <c r="F20" i="49"/>
  <c r="F16" i="49"/>
  <c r="I17" i="50"/>
  <c r="I23" i="50"/>
  <c r="F24" i="50"/>
  <c r="F17" i="49"/>
  <c r="F19" i="49"/>
  <c r="F31" i="49"/>
  <c r="I20" i="50"/>
  <c r="F22" i="50"/>
  <c r="F27" i="50"/>
  <c r="H32" i="49"/>
  <c r="I14" i="49"/>
  <c r="I10" i="49" s="1"/>
  <c r="J9" i="49" s="1"/>
  <c r="F16" i="50"/>
  <c r="F28" i="50"/>
  <c r="F18" i="50"/>
  <c r="F19" i="50"/>
  <c r="I21" i="50"/>
  <c r="F25" i="50"/>
  <c r="F31" i="50"/>
  <c r="I14" i="50"/>
  <c r="I10" i="50" s="1"/>
  <c r="J9" i="50" s="1"/>
  <c r="F15" i="50"/>
  <c r="H32" i="50"/>
  <c r="F27" i="49"/>
  <c r="I15" i="49"/>
  <c r="F22" i="49"/>
  <c r="F23" i="49"/>
  <c r="F28" i="49"/>
  <c r="F18" i="49"/>
  <c r="F15" i="49"/>
  <c r="I31" i="47"/>
  <c r="J31" i="47" s="1"/>
  <c r="I30" i="47"/>
  <c r="I29" i="47"/>
  <c r="I28" i="47"/>
  <c r="G28" i="47" s="1"/>
  <c r="I27" i="47"/>
  <c r="J27" i="47" s="1"/>
  <c r="I26" i="47"/>
  <c r="G26" i="47" s="1"/>
  <c r="I25" i="47"/>
  <c r="J25" i="47" s="1"/>
  <c r="I24" i="47"/>
  <c r="J24" i="47" s="1"/>
  <c r="I23" i="47"/>
  <c r="J23" i="47" s="1"/>
  <c r="I22" i="47"/>
  <c r="G22" i="47" s="1"/>
  <c r="I21" i="47"/>
  <c r="G21" i="47" s="1"/>
  <c r="I20" i="47"/>
  <c r="J20" i="47" s="1"/>
  <c r="I19" i="47"/>
  <c r="J19" i="47" s="1"/>
  <c r="I18" i="47"/>
  <c r="G18" i="47" s="1"/>
  <c r="I17" i="47"/>
  <c r="I16" i="47"/>
  <c r="J16" i="47" s="1"/>
  <c r="I15" i="47"/>
  <c r="G15" i="47" s="1"/>
  <c r="H14" i="47"/>
  <c r="I31" i="45"/>
  <c r="J31" i="45" s="1"/>
  <c r="I30" i="45"/>
  <c r="I29" i="45"/>
  <c r="I28" i="45"/>
  <c r="G28" i="45" s="1"/>
  <c r="I27" i="45"/>
  <c r="J27" i="45" s="1"/>
  <c r="I26" i="45"/>
  <c r="G26" i="45" s="1"/>
  <c r="I25" i="45"/>
  <c r="J25" i="45" s="1"/>
  <c r="I24" i="45"/>
  <c r="J24" i="45" s="1"/>
  <c r="I23" i="45"/>
  <c r="J23" i="45" s="1"/>
  <c r="I22" i="45"/>
  <c r="G22" i="45" s="1"/>
  <c r="I21" i="45"/>
  <c r="G21" i="45" s="1"/>
  <c r="I20" i="45"/>
  <c r="J20" i="45" s="1"/>
  <c r="I19" i="45"/>
  <c r="J19" i="45" s="1"/>
  <c r="I18" i="45"/>
  <c r="G18" i="45" s="1"/>
  <c r="I17" i="45"/>
  <c r="G17" i="45" s="1"/>
  <c r="I16" i="45"/>
  <c r="J16" i="45" s="1"/>
  <c r="I15" i="45"/>
  <c r="J15" i="45" s="1"/>
  <c r="H14" i="45"/>
  <c r="I31" i="44"/>
  <c r="J31" i="44" s="1"/>
  <c r="I30" i="44"/>
  <c r="I29" i="44"/>
  <c r="I28" i="44"/>
  <c r="J28" i="44" s="1"/>
  <c r="I27" i="44"/>
  <c r="J27" i="44" s="1"/>
  <c r="I26" i="44"/>
  <c r="G26" i="44" s="1"/>
  <c r="I25" i="44"/>
  <c r="J25" i="44" s="1"/>
  <c r="I24" i="44"/>
  <c r="J24" i="44" s="1"/>
  <c r="I23" i="44"/>
  <c r="J23" i="44" s="1"/>
  <c r="I22" i="44"/>
  <c r="G22" i="44" s="1"/>
  <c r="I21" i="44"/>
  <c r="G21" i="44" s="1"/>
  <c r="I20" i="44"/>
  <c r="J20" i="44" s="1"/>
  <c r="I19" i="44"/>
  <c r="J19" i="44" s="1"/>
  <c r="I18" i="44"/>
  <c r="J18" i="44" s="1"/>
  <c r="I17" i="44"/>
  <c r="I16" i="44"/>
  <c r="J16" i="44" s="1"/>
  <c r="I15" i="44"/>
  <c r="J15" i="44" s="1"/>
  <c r="H14" i="44"/>
  <c r="I31" i="43"/>
  <c r="J31" i="43" s="1"/>
  <c r="I30" i="43"/>
  <c r="I29" i="43"/>
  <c r="I28" i="43"/>
  <c r="J28" i="43" s="1"/>
  <c r="I27" i="43"/>
  <c r="J27" i="43" s="1"/>
  <c r="I26" i="43"/>
  <c r="J26" i="43" s="1"/>
  <c r="I25" i="43"/>
  <c r="J25" i="43" s="1"/>
  <c r="I24" i="43"/>
  <c r="J24" i="43" s="1"/>
  <c r="I23" i="43"/>
  <c r="J23" i="43" s="1"/>
  <c r="I22" i="43"/>
  <c r="J22" i="43" s="1"/>
  <c r="I21" i="43"/>
  <c r="G21" i="43" s="1"/>
  <c r="I20" i="43"/>
  <c r="G20" i="43" s="1"/>
  <c r="I19" i="43"/>
  <c r="J19" i="43" s="1"/>
  <c r="I18" i="43"/>
  <c r="G18" i="43" s="1"/>
  <c r="I17" i="43"/>
  <c r="I16" i="43"/>
  <c r="G16" i="43" s="1"/>
  <c r="I15" i="43"/>
  <c r="J15" i="43" s="1"/>
  <c r="H14" i="43"/>
  <c r="I32" i="49" l="1"/>
  <c r="G30" i="45"/>
  <c r="J30" i="45"/>
  <c r="G29" i="45"/>
  <c r="J29" i="45"/>
  <c r="G24" i="45"/>
  <c r="G20" i="45"/>
  <c r="G15" i="45"/>
  <c r="G30" i="44"/>
  <c r="J30" i="44"/>
  <c r="G29" i="44"/>
  <c r="J29" i="44"/>
  <c r="G30" i="43"/>
  <c r="J30" i="43"/>
  <c r="G29" i="43"/>
  <c r="J29" i="43"/>
  <c r="G30" i="47"/>
  <c r="J30" i="47"/>
  <c r="G29" i="47"/>
  <c r="J29" i="47"/>
  <c r="J28" i="45"/>
  <c r="J20" i="43"/>
  <c r="G19" i="43"/>
  <c r="G15" i="44"/>
  <c r="G20" i="44"/>
  <c r="J26" i="44"/>
  <c r="G26" i="43"/>
  <c r="G28" i="43"/>
  <c r="G24" i="43"/>
  <c r="I32" i="50"/>
  <c r="J8" i="50"/>
  <c r="J7" i="50" s="1"/>
  <c r="J18" i="43"/>
  <c r="J14" i="43"/>
  <c r="J10" i="43" s="1"/>
  <c r="K9" i="43" s="1"/>
  <c r="G24" i="47"/>
  <c r="G16" i="47"/>
  <c r="J8" i="49"/>
  <c r="J7" i="49" s="1"/>
  <c r="G16" i="45"/>
  <c r="G27" i="45"/>
  <c r="J26" i="45"/>
  <c r="J17" i="44"/>
  <c r="G17" i="44"/>
  <c r="I32" i="44"/>
  <c r="G18" i="44"/>
  <c r="G24" i="44"/>
  <c r="G28" i="44"/>
  <c r="J14" i="44"/>
  <c r="J10" i="44" s="1"/>
  <c r="K9" i="44" s="1"/>
  <c r="G27" i="44"/>
  <c r="J16" i="43"/>
  <c r="J17" i="43"/>
  <c r="G17" i="43"/>
  <c r="G22" i="43"/>
  <c r="G27" i="43"/>
  <c r="J26" i="47"/>
  <c r="J28" i="47"/>
  <c r="I32" i="47"/>
  <c r="J18" i="47"/>
  <c r="J17" i="47"/>
  <c r="G17" i="47"/>
  <c r="J15" i="47"/>
  <c r="G20" i="47"/>
  <c r="J14" i="45"/>
  <c r="J10" i="45" s="1"/>
  <c r="K9" i="45" s="1"/>
  <c r="J18" i="45"/>
  <c r="I32" i="45"/>
  <c r="J22" i="47"/>
  <c r="G23" i="47"/>
  <c r="G27" i="47"/>
  <c r="G19" i="47"/>
  <c r="G25" i="47"/>
  <c r="G31" i="47"/>
  <c r="J14" i="47"/>
  <c r="J10" i="47" s="1"/>
  <c r="K9" i="47" s="1"/>
  <c r="J21" i="47"/>
  <c r="J21" i="45"/>
  <c r="J22" i="45"/>
  <c r="J17" i="45"/>
  <c r="G23" i="45"/>
  <c r="G19" i="45"/>
  <c r="G25" i="45"/>
  <c r="G31" i="45"/>
  <c r="G23" i="44"/>
  <c r="G16" i="44"/>
  <c r="J21" i="44"/>
  <c r="J22" i="44"/>
  <c r="G19" i="44"/>
  <c r="G25" i="44"/>
  <c r="G31" i="44"/>
  <c r="G23" i="43"/>
  <c r="J21" i="43"/>
  <c r="G25" i="43"/>
  <c r="G31" i="43"/>
  <c r="G15" i="43"/>
  <c r="I32" i="43"/>
  <c r="I31" i="33"/>
  <c r="G31" i="33" s="1"/>
  <c r="I30" i="33"/>
  <c r="I29" i="33"/>
  <c r="I28" i="33"/>
  <c r="J28" i="33" s="1"/>
  <c r="I27" i="33"/>
  <c r="J27" i="33" s="1"/>
  <c r="I26" i="33"/>
  <c r="G26" i="33" s="1"/>
  <c r="I25" i="33"/>
  <c r="G25" i="33" s="1"/>
  <c r="I24" i="33"/>
  <c r="J24" i="33" s="1"/>
  <c r="I23" i="33"/>
  <c r="G23" i="33" s="1"/>
  <c r="I22" i="33"/>
  <c r="J22" i="33" s="1"/>
  <c r="I21" i="33"/>
  <c r="G21" i="33" s="1"/>
  <c r="I20" i="33"/>
  <c r="J20" i="33" s="1"/>
  <c r="I19" i="33"/>
  <c r="J19" i="33" s="1"/>
  <c r="I18" i="33"/>
  <c r="J18" i="33" s="1"/>
  <c r="I17" i="33"/>
  <c r="G17" i="33" s="1"/>
  <c r="I16" i="33"/>
  <c r="J16" i="33" s="1"/>
  <c r="I15" i="33"/>
  <c r="J15" i="33" s="1"/>
  <c r="H14" i="33"/>
  <c r="A6" i="1"/>
  <c r="K8" i="45" l="1"/>
  <c r="K7" i="45" s="1"/>
  <c r="G30" i="33"/>
  <c r="J30" i="33"/>
  <c r="G29" i="33"/>
  <c r="J29" i="33"/>
  <c r="K8" i="43"/>
  <c r="K7" i="43" s="1"/>
  <c r="K8" i="44"/>
  <c r="K7" i="44" s="1"/>
  <c r="J32" i="44"/>
  <c r="J32" i="43"/>
  <c r="J26" i="33"/>
  <c r="G19" i="33"/>
  <c r="J17" i="33"/>
  <c r="K8" i="47"/>
  <c r="K7" i="47" s="1"/>
  <c r="J32" i="47"/>
  <c r="J32" i="45"/>
  <c r="G16" i="33"/>
  <c r="J23" i="33"/>
  <c r="J25" i="33"/>
  <c r="G27" i="33"/>
  <c r="J31" i="33"/>
  <c r="G28" i="33"/>
  <c r="G22" i="33"/>
  <c r="G18" i="33"/>
  <c r="J21" i="33"/>
  <c r="G24" i="33"/>
  <c r="J14" i="33"/>
  <c r="J10" i="33" s="1"/>
  <c r="K9" i="33" s="1"/>
  <c r="G20" i="33"/>
  <c r="G15" i="33"/>
  <c r="I32" i="33"/>
  <c r="K8" i="33" l="1"/>
  <c r="K7" i="33" s="1"/>
  <c r="J32" i="33"/>
  <c r="A7" i="1" l="1"/>
  <c r="A8" i="1" s="1"/>
  <c r="A9" i="1" s="1"/>
  <c r="A10" i="1" s="1"/>
  <c r="A11" i="1" s="1"/>
</calcChain>
</file>

<file path=xl/sharedStrings.xml><?xml version="1.0" encoding="utf-8"?>
<sst xmlns="http://schemas.openxmlformats.org/spreadsheetml/2006/main" count="671" uniqueCount="102">
  <si>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</si>
  <si>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</si>
  <si>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</si>
  <si>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</si>
  <si>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</si>
  <si>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</si>
  <si>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</si>
  <si>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</si>
  <si>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</si>
  <si>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</si>
  <si>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</si>
  <si>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</si>
  <si>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</si>
  <si>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</si>
  <si>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</si>
  <si>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</si>
  <si>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</si>
  <si>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</si>
  <si>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</si>
  <si>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</si>
  <si>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</si>
  <si>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</si>
  <si>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</si>
  <si>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</si>
  <si>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</si>
  <si>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</si>
  <si>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</si>
  <si>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</si>
  <si>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</si>
  <si>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</si>
  <si>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</si>
  <si>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</si>
  <si>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</si>
  <si>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Committed Link capacity rate of 10Gbps</t>
  </si>
  <si>
    <t>Bidders are to explicitly state the capacity they will provide for each link in the summary response column.</t>
  </si>
  <si>
    <t>Direct Physical Routing</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</si>
  <si>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</si>
  <si>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Existing Core Infrastructure</t>
  </si>
  <si>
    <t>Bidders must summarise, for each link (excluding access builds), the distance of existing infrastructure that will be utilised and the distance of new infrastructure that needs to be built/deployed. Bidders must confirm that their existing core infrastructure is capable of provisioning the required 10Gbps circuit between the specified end points.  If a bidder leases the required circuit from a bidder that has existing infrastrucure, this can be counted as existing infrastrucure.</t>
  </si>
  <si>
    <t>Circuits are end-to-end and based on fixed-line fibre infrastructure.</t>
  </si>
  <si>
    <t>Underlying infrastructure</t>
  </si>
  <si>
    <t xml:space="preserve">Bidders must indicate in the summary column whether the circuit/s that they are proposing is provisioned on another supplier's underlying infrastructure (either through lease agreements, IRUs, or other arrangements) and if so, from whom. </t>
  </si>
  <si>
    <t>Infrastructure shared with other services provided to SANReN</t>
  </si>
  <si>
    <r>
      <t>Bidders must indicate in the summary column whether the circuit/s that they are proposingl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</si>
  <si>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</si>
  <si>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</si>
  <si>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</si>
  <si>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</si>
  <si>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</si>
  <si>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</si>
  <si>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</si>
  <si>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</si>
  <si>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Ethernet handoff with  10GBASE
-LR (LAN) PHY interface</t>
  </si>
  <si>
    <t>Bidders must respond with a "Comply" in the response column. In so doing, the bidder commits to supply 10Gbps Ethernet handoffs on the 10GBASE-LR (LAN) PHY interface.</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</si>
  <si>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</si>
  <si>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</si>
  <si>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</si>
  <si>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</si>
  <si>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</si>
  <si>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</si>
  <si>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</si>
  <si>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</si>
  <si>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Bidders must summarise, for each link, if a link is completely underground.</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</si>
  <si>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</si>
  <si>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Underground Fibre Required/Compulsory</t>
  </si>
  <si>
    <t>Link 2: University of Limpopo Edupark Campus (Polokwane) to University of Limpopo Turfloop Campus (Polokwane)</t>
  </si>
  <si>
    <t>Link 3: University of Limpopo Turfloop Campus (Polokwane) to University of Mpumalanga (Mbombela)</t>
  </si>
  <si>
    <t>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</si>
  <si>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Underground Fibre Preferred</t>
  </si>
  <si>
    <t xml:space="preserve">
Bidders must indicate for each link (excluding access builds) the percentage of the link that will be provisioned with underground fibre </t>
  </si>
  <si>
    <t>End-to-end service quality is managed with an availability of 99.5% per link</t>
  </si>
  <si>
    <t xml:space="preserve">
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</si>
  <si>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Link 7: University of Venda (Thohoyando) to Teraco Isando (Protected circuit required)</t>
  </si>
  <si>
    <t xml:space="preserve"> </t>
  </si>
  <si>
    <t>End-to-end service quality is managed with an availability of 99% per link</t>
  </si>
  <si>
    <t>Link 1: Council for Scientific &amp; Industrial Research (Pretoria) to University of Limpopo Edupark Campus (Polokwane)</t>
  </si>
  <si>
    <t>Link 4: Council for Scientific &amp; Industrial Research (Pretoria) to Tshwane University of Technology (Mbombela) </t>
  </si>
  <si>
    <t>Link 6: University of South Africa (Pretoria) to Tshwane University of Technology (eMalahleni)</t>
  </si>
  <si>
    <t>Link 5: Tshwane University of Technology (eMalahleni)  to Tshwane University of Technology (Mbombela)</t>
  </si>
  <si>
    <r>
      <t xml:space="preserve">Bidders will comply if the proposed circuits comply with 10Gbps requirement for the links specified in section 3 of Annexure B1 =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</si>
  <si>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color rgb="FF000000"/>
        <rFont val="Arial"/>
        <family val="2"/>
      </rPr>
      <t>(a score of 0, 5 or 10 will be given to bidders based on their response)</t>
    </r>
    <r>
      <rPr>
        <sz val="10"/>
        <color rgb="FF000000"/>
        <rFont val="Arial"/>
        <family val="2"/>
      </rPr>
      <t xml:space="preserve">
&lt; 30% new infrastructure portion = 10
between 30% and 70% new infrastructure portion = 5
&gt; 70% new infrastructure portion = 0</t>
    </r>
  </si>
  <si>
    <r>
      <t xml:space="preserve">
Bidders will comply if the underground portion of the link is at least 95% of the total link distance. 
Bidders will partially comply if the undeground portion of the link is less than 95% of the total link distance. 
</t>
    </r>
    <r>
      <rPr>
        <b/>
        <sz val="10"/>
        <rFont val="Arial"/>
        <family val="2"/>
      </rPr>
      <t>(a score of 5 or 10 will be given to bidders based on their response)</t>
    </r>
    <r>
      <rPr>
        <sz val="10"/>
        <rFont val="Arial"/>
        <family val="2"/>
      </rPr>
      <t xml:space="preserve">
Bidder must indicate, in their response, the percentage of the link that will be underground.
Underground portion of the link is at least 95% of the total link distance = 10
Underground portion of the link is less than 95% of the total link distance = 5</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</si>
  <si>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color rgb="FF000000"/>
        <rFont val="Arial"/>
        <family val="2"/>
      </rPr>
      <t xml:space="preserve"> (a score of 10 will be given to bidders that comply and 0 to bidders that do not comply)
</t>
    </r>
    <r>
      <rPr>
        <sz val="10"/>
        <color rgb="FF000000"/>
        <rFont val="Arial"/>
        <family val="2"/>
      </rPr>
      <t>Complied with requirement = 10
Did not comply with requirement = 0</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</si>
  <si>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Proposed circuit/s are not provisioned on another supplier's underlying infrastructure. Proposed circuit/s are provisioned on another supplier's underlying infrastructure and provide the name of their downstream provider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</si>
  <si>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</si>
  <si>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 xml:space="preserve">(a score of 10 will be given to bidders that comply and 0 to bidders that do not comply)
</t>
    </r>
    <r>
      <rPr>
        <sz val="10"/>
        <color rgb="FF000000"/>
        <rFont val="Arial"/>
        <family val="2"/>
      </rPr>
      <t>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</si>
  <si>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</si>
  <si>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with Link Loss Forwarding enabled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</si>
  <si>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to handle Jumbo Frames of 9000 bytes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</si>
  <si>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 xml:space="preserve">(a score of 10 will be given to bidders that comply and 0 to bidders that do not comply)
</t>
    </r>
    <r>
      <rPr>
        <sz val="10"/>
        <color rgb="FF000000"/>
        <rFont val="Arial"/>
        <family val="2"/>
      </rPr>
      <t>Bidder commits to supply 10Gbps Ethernet handoffs on the 10GBASE-LR (LAN) PHY interface = 10
No responce = 0</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</si>
  <si>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B1 = 10. 
Bidders may receive a partial compliance score if they commit to maintain the link without specifying the link availability but do commit to the minimum requirements set out by the CSIR in section 5.1 of Annexure B1 = 5. 
Bidders may also receive a partial compliance score if they commit to maintain a link availability of at least 99% (calculated on a quarterly basis) but do not provide any details to commit to the minimum requirements set out by the CSIR in section 5.1 of Annexure B1 = 5. 
Bidders that do not commit to maintain a link availability of at least 99% and who do not provide any details to commit to the minimum requirements set out by the CSIR in section 5.1 of Annexure B1 will receive a non-compliance score and fail the evaluation = 0. 
</t>
    </r>
    <r>
      <rPr>
        <b/>
        <i/>
        <sz val="10"/>
        <rFont val="Arial"/>
        <family val="2"/>
      </rPr>
      <t>(a score of 0, 5 or 10 will be given to bidders based on their response)</t>
    </r>
  </si>
  <si>
    <t>Bidders must respond by selecting "Comply" in the response column and explicitly state that they will maintain the links as we require. In so doing, the bidder commits to maintain each fibre as per Section 5.2 of Annexure B1. Information about the maintenance activities of the bidder must be provided as per Section 5.2 of Annexure B1, including details of the downtime and fault logging procedures.</t>
  </si>
  <si>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color rgb="FF000000"/>
        <rFont val="Arial"/>
        <family val="2"/>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</si>
  <si>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 0
</t>
    </r>
    <r>
      <rPr>
        <b/>
        <sz val="10"/>
        <color rgb="FF00000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</si>
  <si>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t>
    </r>
    <r>
      <rPr>
        <b/>
        <i/>
        <sz val="10"/>
        <color rgb="FF000000"/>
        <rFont val="Arial"/>
        <family val="2"/>
      </rPr>
      <t>(a score of 0, 5 or 10 will be given to bidders based on their response)</t>
    </r>
  </si>
  <si>
    <r>
      <t>The evaluator will check if all of the line items specified by the CSIR in section 6 of Annexure B1 is contained in the project plan = 10. 
If the Project plan does not align to the link delivery times that they have committed to in their response above, the bidder will receive a partial-compliance score = 5. 
Not submitting a project plan with the line items specified in sectio</t>
    </r>
    <r>
      <rPr>
        <sz val="10"/>
        <rFont val="Arial"/>
        <family val="2"/>
      </rPr>
      <t>n 6</t>
    </r>
    <r>
      <rPr>
        <sz val="10"/>
        <color rgb="FF000000"/>
        <rFont val="Arial"/>
        <family val="2"/>
      </rPr>
      <t xml:space="preserve"> of Annexure B1 will result in a non-compliance score = 0
</t>
    </r>
    <r>
      <rPr>
        <b/>
        <sz val="10"/>
        <color rgb="FF000000"/>
        <rFont val="Arial"/>
        <family val="2"/>
      </rPr>
      <t>(a score of 0, 5 or 10 will be given to bidders based on their response)</t>
    </r>
  </si>
  <si>
    <r>
      <t xml:space="preserve">The evaluator will check if all of the line items specified by the CSIR in section 6 of Annexure B1 is contained in the project plan = 10. 
If the Project plan does not align to the link delivery times that they have committed to in their response above, the bidder will receive a partial-compliance score = 5. 
Not submitting a project plan with the line items specified in section 6 of Annexure B1 will result in a non-compliance score = 0
</t>
    </r>
    <r>
      <rPr>
        <b/>
        <sz val="10"/>
        <rFont val="Arial"/>
        <family val="2"/>
      </rPr>
      <t>(a score of 0, 5 or 10 will be given to bidders based on their response)</t>
    </r>
  </si>
  <si>
    <r>
      <t>Bidders will comply if all of a link's fibre is underground = 10
Bidders will not comply if all of a link's fibre is not underground = 0</t>
    </r>
    <r>
      <rPr>
        <b/>
        <sz val="10"/>
        <rFont val="Arial"/>
        <family val="2"/>
      </rPr>
      <t xml:space="preserve"> 
(a score of 0 or 10 will be given to bidders based on their response)</t>
    </r>
  </si>
  <si>
    <r>
      <t xml:space="preserve">Bidders will comply if they commit to maintain a link availability of at least 99.5% (calculated on a quarterly basis)  and if they submit a sample SLA or supporting document that complies with the requirements set out by the CSIR in section 5.1 of Annexure B1 = 10
Bidders may receive a partial compliance score if they commit to maintain the link without specifying the link availability but do commit to the minimum requirements set out by the CSIR in section 5.1 of Annexure B1 = 5
Bidders may also receive a partial compliance score if they commit to maintain a link availability of at least 99.5% (calculated on a quarterly basis) but do not provide any details to commit to the minimum requirements set out by the CSIR in section 5.1 of Annexure B1 = 5
Bidders that do not commit to maintain a link availability of at least 99.5% and who do not provide any details to commit to the minimum requirements set out by the CSIR in section 5.1 of Annexure B1 will receive a non-compliance score and fail the evaluation = 0
</t>
    </r>
    <r>
      <rPr>
        <b/>
        <i/>
        <sz val="10"/>
        <rFont val="Arial"/>
        <family val="2"/>
      </rPr>
      <t>(a score of 0, 5 or 10 will be given to bidders based on their response)</t>
    </r>
  </si>
  <si>
    <r>
      <t xml:space="preserve">Bidders will comply if they submit a detailed diagram or description of their existing infrastructure over which the circuit(s) will be provisioned as specified in section 3 of Annexure B1, and it has to include points like the exchanges or Points of Presence it goes through, and the service is physically routed on a route that is less than 2 times the Line of Sight (LoS) distance between end points for any link = 10
Bidders will partially comply if they only provide a high-level diagram without the above detail, or if the service is physically routed on a route that is more than 2 times the Line of Sight (LoS) distance between end points for any link =5 
Bidders who do not provide a diagram or detailed description will receive a non-compliance score and fail the evaluation = 0
</t>
    </r>
    <r>
      <rPr>
        <b/>
        <sz val="10"/>
        <color rgb="FF000000"/>
        <rFont val="Arial"/>
        <family val="2"/>
      </rPr>
      <t>(a score of 0, 5 or 10 will be given to bidders based on their response)</t>
    </r>
  </si>
  <si>
    <t>3575/09/06/20233 - Managed Bandwidth Links for the South African National Research Network (SANReN) Backbone Extensions in the Limpopo and Mpumalanga Provinces.</t>
  </si>
  <si>
    <t>3575/09/06/2023 - Managed Bandwidth Links for the South African National Research Network (SANReN) Backbone Extensions in the Limpopo and Mpumalanga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</si>
</sst>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b/>
      <i/>
      <sz val="10"/>
      <color rgb="FF00000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0"/>
      <color rgb="FF222222"/>
      <name val="Arial"/>
      <family val="2"/>
    </font>
    <font>
      <sz val="14"/>
      <color theme="0"/>
      <name val="Arial"/>
      <family val="2"/>
    </font>
    <font>
      <b/>
      <sz val="10"/>
      <name val="Arial"/>
      <family val="2"/>
    </font>
  </fonts>
  <fills count="14">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3">
    <xf numFmtId="0" fontId="0" fillId="0" borderId="0"/>
    <xf numFmtId="9" fontId="14" fillId="0" borderId="0" applyFont="0" applyFill="0" applyBorder="0" applyAlignment="0" applyProtection="0"/>
    <xf numFmtId="0" fontId="14" fillId="0" borderId="0"/>
  </cellStyleXfs>
  <cellXfs count="124">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20" fillId="0" borderId="5" xfId="0" applyFont="1" applyBorder="1" applyAlignment="1">
      <alignment horizontal="left" vertical="center"/>
    </xf>
    <xf numFmtId="0" fontId="20" fillId="3" borderId="6" xfId="0" applyFont="1" applyFill="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left" vertical="center"/>
    </xf>
    <xf numFmtId="0" fontId="20" fillId="3" borderId="1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left" vertical="center"/>
    </xf>
    <xf numFmtId="0" fontId="20" fillId="3" borderId="22" xfId="0" applyFont="1" applyFill="1" applyBorder="1" applyAlignment="1">
      <alignment horizontal="center" vertical="center"/>
    </xf>
    <xf numFmtId="164" fontId="20" fillId="3" borderId="22" xfId="0" applyNumberFormat="1" applyFont="1" applyFill="1" applyBorder="1" applyAlignment="1">
      <alignment horizontal="center" vertical="center"/>
    </xf>
    <xf numFmtId="0" fontId="20" fillId="0" borderId="23" xfId="0" applyFont="1" applyBorder="1" applyAlignment="1">
      <alignment horizontal="center" vertical="center"/>
    </xf>
    <xf numFmtId="0" fontId="20" fillId="0" borderId="8" xfId="0" applyFont="1" applyBorder="1" applyAlignment="1">
      <alignment horizontal="left" vertical="center"/>
    </xf>
    <xf numFmtId="9" fontId="20" fillId="0" borderId="9" xfId="0" applyNumberFormat="1" applyFont="1" applyBorder="1" applyAlignment="1">
      <alignment horizontal="center" vertical="center"/>
    </xf>
    <xf numFmtId="164" fontId="20" fillId="0" borderId="9" xfId="1" applyNumberFormat="1" applyFont="1" applyBorder="1" applyAlignment="1" applyProtection="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xf>
    <xf numFmtId="0" fontId="20" fillId="4" borderId="18" xfId="0" applyFont="1" applyFill="1" applyBorder="1" applyAlignment="1">
      <alignment horizontal="center" vertical="center" wrapText="1"/>
    </xf>
    <xf numFmtId="10" fontId="20" fillId="4" borderId="18" xfId="0" applyNumberFormat="1" applyFont="1" applyFill="1" applyBorder="1" applyAlignment="1">
      <alignment horizontal="center" vertical="center" wrapText="1"/>
    </xf>
    <xf numFmtId="1" fontId="20" fillId="5" borderId="18" xfId="0" applyNumberFormat="1" applyFont="1" applyFill="1" applyBorder="1" applyAlignment="1">
      <alignment horizontal="center" vertical="center" wrapText="1"/>
    </xf>
    <xf numFmtId="164" fontId="20" fillId="5" borderId="18" xfId="1" applyNumberFormat="1" applyFont="1" applyFill="1" applyBorder="1" applyAlignment="1" applyProtection="1">
      <alignment horizontal="center" vertical="center" wrapText="1"/>
    </xf>
    <xf numFmtId="0" fontId="20"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6" fillId="3" borderId="18" xfId="0" applyFont="1" applyFill="1" applyBorder="1" applyAlignment="1">
      <alignment horizontal="center" vertical="center" wrapText="1"/>
    </xf>
    <xf numFmtId="10" fontId="16" fillId="3" borderId="18" xfId="1" applyNumberFormat="1" applyFont="1" applyFill="1" applyBorder="1" applyAlignment="1" applyProtection="1">
      <alignment horizontal="center" vertical="center" wrapText="1"/>
    </xf>
    <xf numFmtId="0" fontId="16" fillId="7" borderId="0" xfId="0" applyFont="1" applyFill="1" applyAlignment="1">
      <alignment vertical="center"/>
    </xf>
    <xf numFmtId="49" fontId="20" fillId="8" borderId="18" xfId="0" applyNumberFormat="1" applyFont="1" applyFill="1" applyBorder="1" applyAlignment="1">
      <alignment horizontal="center" vertical="center" wrapText="1"/>
    </xf>
    <xf numFmtId="49" fontId="20" fillId="8" borderId="18" xfId="0" applyNumberFormat="1" applyFont="1" applyFill="1" applyBorder="1" applyAlignment="1">
      <alignment horizontal="left" vertical="center" wrapText="1"/>
    </xf>
    <xf numFmtId="0" fontId="20"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4" xfId="0" applyFont="1" applyBorder="1" applyAlignment="1">
      <alignment horizontal="left" vertical="center" wrapText="1"/>
    </xf>
    <xf numFmtId="0" fontId="16" fillId="11" borderId="18" xfId="0" applyFont="1" applyFill="1" applyBorder="1" applyAlignment="1">
      <alignment horizontal="center" vertical="center" wrapText="1"/>
    </xf>
    <xf numFmtId="0" fontId="16" fillId="12" borderId="0" xfId="0" applyFont="1" applyFill="1" applyAlignment="1">
      <alignment vertical="center"/>
    </xf>
    <xf numFmtId="0" fontId="10" fillId="13" borderId="18" xfId="0" applyFont="1" applyFill="1" applyBorder="1" applyAlignment="1">
      <alignment horizontal="left" vertical="center" wrapText="1"/>
    </xf>
    <xf numFmtId="0" fontId="11" fillId="13" borderId="18" xfId="0" applyFont="1" applyFill="1" applyBorder="1" applyAlignment="1">
      <alignment horizontal="left" vertical="center" wrapText="1"/>
    </xf>
    <xf numFmtId="0" fontId="16" fillId="0" borderId="0" xfId="2" applyFont="1" applyAlignment="1">
      <alignment vertical="center"/>
    </xf>
    <xf numFmtId="0" fontId="21" fillId="0" borderId="0" xfId="2" applyFont="1" applyAlignment="1">
      <alignment vertical="center"/>
    </xf>
    <xf numFmtId="0" fontId="24" fillId="0" borderId="0" xfId="2" applyFont="1" applyAlignment="1">
      <alignment horizontal="center" vertical="center"/>
    </xf>
    <xf numFmtId="0" fontId="24" fillId="0" borderId="0" xfId="2" applyFont="1" applyAlignment="1">
      <alignment vertical="center"/>
    </xf>
    <xf numFmtId="0" fontId="19" fillId="0" borderId="0" xfId="2" applyFont="1" applyAlignment="1">
      <alignment vertical="center"/>
    </xf>
    <xf numFmtId="0" fontId="22" fillId="0" borderId="0" xfId="2" applyFont="1" applyAlignment="1">
      <alignment vertical="center"/>
    </xf>
    <xf numFmtId="0" fontId="20" fillId="0" borderId="5" xfId="2" applyFont="1" applyBorder="1" applyAlignment="1">
      <alignment horizontal="left" vertical="center"/>
    </xf>
    <xf numFmtId="0" fontId="20" fillId="3" borderId="6" xfId="2" applyFont="1" applyFill="1" applyBorder="1" applyAlignment="1">
      <alignment horizontal="center" vertical="center"/>
    </xf>
    <xf numFmtId="0" fontId="20" fillId="0" borderId="11" xfId="2" applyFont="1" applyBorder="1" applyAlignment="1">
      <alignment horizontal="left" vertical="center"/>
    </xf>
    <xf numFmtId="0" fontId="20" fillId="3" borderId="19" xfId="2" applyFont="1" applyFill="1" applyBorder="1" applyAlignment="1">
      <alignment horizontal="center" vertical="center"/>
    </xf>
    <xf numFmtId="0" fontId="20" fillId="0" borderId="21" xfId="2" applyFont="1" applyBorder="1" applyAlignment="1">
      <alignment horizontal="left" vertical="center"/>
    </xf>
    <xf numFmtId="0" fontId="20" fillId="3" borderId="22" xfId="2" applyFont="1" applyFill="1" applyBorder="1" applyAlignment="1">
      <alignment horizontal="center" vertical="center"/>
    </xf>
    <xf numFmtId="164" fontId="20" fillId="3" borderId="22" xfId="2" applyNumberFormat="1" applyFont="1" applyFill="1" applyBorder="1" applyAlignment="1">
      <alignment horizontal="center" vertical="center"/>
    </xf>
    <xf numFmtId="0" fontId="20" fillId="0" borderId="8" xfId="2" applyFont="1" applyBorder="1" applyAlignment="1">
      <alignment horizontal="left" vertical="center"/>
    </xf>
    <xf numFmtId="9" fontId="20" fillId="0" borderId="9" xfId="2" applyNumberFormat="1" applyFont="1" applyBorder="1" applyAlignment="1">
      <alignment horizontal="center" vertical="center"/>
    </xf>
    <xf numFmtId="0" fontId="20" fillId="0" borderId="10" xfId="2" applyFont="1" applyBorder="1" applyAlignment="1">
      <alignment horizontal="center" vertical="center"/>
    </xf>
    <xf numFmtId="49" fontId="20" fillId="8" borderId="18" xfId="2" applyNumberFormat="1" applyFont="1" applyFill="1" applyBorder="1" applyAlignment="1">
      <alignment horizontal="center" vertical="center" wrapText="1"/>
    </xf>
    <xf numFmtId="49" fontId="20" fillId="8" borderId="18" xfId="2" applyNumberFormat="1" applyFont="1" applyFill="1" applyBorder="1" applyAlignment="1">
      <alignment horizontal="left" vertical="center" wrapText="1"/>
    </xf>
    <xf numFmtId="0" fontId="20" fillId="8" borderId="18" xfId="2" applyFont="1" applyFill="1" applyBorder="1" applyAlignment="1">
      <alignment horizontal="center" vertical="center" wrapText="1"/>
    </xf>
    <xf numFmtId="0" fontId="20" fillId="0" borderId="0" xfId="2" applyFont="1" applyAlignment="1">
      <alignment horizontal="center" vertical="center" wrapText="1"/>
    </xf>
    <xf numFmtId="0" fontId="20" fillId="0" borderId="0" xfId="2" applyFont="1" applyAlignment="1">
      <alignment vertical="center"/>
    </xf>
    <xf numFmtId="0" fontId="20" fillId="4" borderId="18" xfId="2" applyFont="1" applyFill="1" applyBorder="1" applyAlignment="1">
      <alignment horizontal="center" vertical="center" wrapText="1"/>
    </xf>
    <xf numFmtId="10" fontId="20" fillId="4" borderId="18" xfId="2" applyNumberFormat="1" applyFont="1" applyFill="1" applyBorder="1" applyAlignment="1">
      <alignment horizontal="center" vertical="center" wrapText="1"/>
    </xf>
    <xf numFmtId="1" fontId="20" fillId="5" borderId="18" xfId="2" applyNumberFormat="1" applyFont="1" applyFill="1" applyBorder="1" applyAlignment="1">
      <alignment horizontal="center" vertical="center" wrapText="1"/>
    </xf>
    <xf numFmtId="0" fontId="20" fillId="5" borderId="18" xfId="2" applyFont="1" applyFill="1" applyBorder="1" applyAlignment="1">
      <alignment horizontal="center" vertical="center" wrapText="1"/>
    </xf>
    <xf numFmtId="0" fontId="11" fillId="0" borderId="18" xfId="2" applyFont="1" applyBorder="1" applyAlignment="1">
      <alignment horizontal="left" vertical="center" wrapText="1"/>
    </xf>
    <xf numFmtId="0" fontId="10" fillId="0" borderId="18" xfId="2" applyFont="1" applyBorder="1" applyAlignment="1">
      <alignment horizontal="left" vertical="center" wrapText="1"/>
    </xf>
    <xf numFmtId="49" fontId="10" fillId="10" borderId="18" xfId="2" applyNumberFormat="1" applyFont="1" applyFill="1" applyBorder="1" applyAlignment="1" applyProtection="1">
      <alignment horizontal="left" vertical="center" wrapText="1"/>
      <protection locked="0"/>
    </xf>
    <xf numFmtId="49" fontId="11" fillId="10" borderId="18" xfId="2" applyNumberFormat="1" applyFont="1" applyFill="1" applyBorder="1" applyAlignment="1" applyProtection="1">
      <alignment horizontal="left" vertical="center" wrapText="1"/>
      <protection locked="0"/>
    </xf>
    <xf numFmtId="0" fontId="16" fillId="3" borderId="18" xfId="2" applyFont="1" applyFill="1" applyBorder="1" applyAlignment="1">
      <alignment horizontal="center" vertical="center" wrapText="1"/>
    </xf>
    <xf numFmtId="0" fontId="16" fillId="11" borderId="18" xfId="2" applyFont="1" applyFill="1" applyBorder="1" applyAlignment="1">
      <alignment horizontal="center" vertical="center" wrapText="1"/>
    </xf>
    <xf numFmtId="0" fontId="23" fillId="0" borderId="18" xfId="2" applyFont="1" applyBorder="1" applyAlignment="1">
      <alignment vertical="center" wrapText="1"/>
    </xf>
    <xf numFmtId="0" fontId="11" fillId="0" borderId="24" xfId="2" applyFont="1" applyBorder="1" applyAlignment="1">
      <alignment horizontal="left" vertical="center" wrapText="1"/>
    </xf>
    <xf numFmtId="0" fontId="11" fillId="0" borderId="4" xfId="2" applyFont="1" applyBorder="1" applyAlignment="1">
      <alignment horizontal="left" vertical="center" wrapText="1"/>
    </xf>
    <xf numFmtId="0" fontId="10" fillId="0" borderId="4"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20" fillId="8" borderId="18" xfId="0" applyNumberFormat="1" applyFont="1" applyFill="1" applyBorder="1" applyAlignment="1">
      <alignment horizontal="center" vertical="center" wrapText="1"/>
    </xf>
    <xf numFmtId="0" fontId="21" fillId="7" borderId="18" xfId="0" applyFont="1" applyFill="1" applyBorder="1" applyAlignment="1">
      <alignment vertical="center"/>
    </xf>
    <xf numFmtId="49" fontId="20" fillId="4" borderId="18" xfId="0" applyNumberFormat="1" applyFont="1" applyFill="1" applyBorder="1" applyAlignment="1">
      <alignment horizontal="left" vertical="center" wrapText="1"/>
    </xf>
    <xf numFmtId="0" fontId="21" fillId="0" borderId="18" xfId="0" applyFont="1" applyBorder="1" applyAlignment="1">
      <alignment vertical="center"/>
    </xf>
    <xf numFmtId="0" fontId="17" fillId="6" borderId="12"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16" fillId="0" borderId="0" xfId="0" applyFont="1" applyAlignment="1">
      <alignment horizontal="center" vertical="center"/>
    </xf>
    <xf numFmtId="49" fontId="20" fillId="8" borderId="12" xfId="0" applyNumberFormat="1" applyFont="1" applyFill="1" applyBorder="1" applyAlignment="1">
      <alignment horizontal="center" vertical="center" wrapText="1"/>
    </xf>
    <xf numFmtId="49" fontId="20" fillId="8" borderId="14" xfId="0" applyNumberFormat="1" applyFont="1" applyFill="1" applyBorder="1" applyAlignment="1">
      <alignment horizontal="center" vertical="center" wrapText="1"/>
    </xf>
    <xf numFmtId="0" fontId="16" fillId="9" borderId="12" xfId="0" applyFont="1" applyFill="1" applyBorder="1" applyAlignment="1" applyProtection="1">
      <alignment horizontal="center" vertical="center"/>
      <protection locked="0"/>
    </xf>
    <xf numFmtId="0" fontId="16" fillId="9" borderId="13"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49" fontId="20" fillId="8" borderId="18" xfId="2" applyNumberFormat="1" applyFont="1" applyFill="1" applyBorder="1" applyAlignment="1">
      <alignment horizontal="center" vertical="center" wrapText="1"/>
    </xf>
    <xf numFmtId="0" fontId="21" fillId="7" borderId="18" xfId="2" applyFont="1" applyFill="1" applyBorder="1" applyAlignment="1">
      <alignment vertical="center"/>
    </xf>
    <xf numFmtId="49" fontId="20" fillId="4" borderId="18" xfId="2" applyNumberFormat="1" applyFont="1" applyFill="1" applyBorder="1" applyAlignment="1">
      <alignment horizontal="left" vertical="center" wrapText="1"/>
    </xf>
    <xf numFmtId="0" fontId="21" fillId="0" borderId="18" xfId="2" applyFont="1" applyBorder="1" applyAlignment="1">
      <alignment vertical="center"/>
    </xf>
    <xf numFmtId="0" fontId="16" fillId="0" borderId="0" xfId="2" applyFont="1" applyAlignment="1">
      <alignment horizontal="center" vertical="center"/>
    </xf>
    <xf numFmtId="49" fontId="20" fillId="8" borderId="12" xfId="2" applyNumberFormat="1" applyFont="1" applyFill="1" applyBorder="1" applyAlignment="1">
      <alignment horizontal="center" vertical="center" wrapText="1"/>
    </xf>
    <xf numFmtId="49" fontId="20" fillId="8" borderId="14" xfId="2" applyNumberFormat="1" applyFont="1" applyFill="1" applyBorder="1" applyAlignment="1">
      <alignment horizontal="center" vertical="center" wrapText="1"/>
    </xf>
    <xf numFmtId="0" fontId="16" fillId="9" borderId="12" xfId="2" applyFont="1" applyFill="1" applyBorder="1" applyAlignment="1" applyProtection="1">
      <alignment horizontal="center" vertical="center"/>
      <protection locked="0"/>
    </xf>
    <xf numFmtId="0" fontId="16" fillId="9" borderId="13" xfId="2" applyFont="1" applyFill="1" applyBorder="1" applyAlignment="1" applyProtection="1">
      <alignment horizontal="center" vertical="center"/>
      <protection locked="0"/>
    </xf>
    <xf numFmtId="0" fontId="16" fillId="9" borderId="14" xfId="2" applyFont="1" applyFill="1" applyBorder="1" applyAlignment="1" applyProtection="1">
      <alignment horizontal="center" vertical="center"/>
      <protection locked="0"/>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opLeftCell="A11" zoomScale="90" zoomScaleNormal="90" workbookViewId="0">
      <selection activeCell="C5" sqref="C5:K5"/>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6.7265625" style="1" customWidth="1"/>
    <col min="12" max="17" width="5.453125" style="1" customWidth="1"/>
    <col min="18" max="26" width="13.453125" style="1" customWidth="1"/>
    <col min="27" max="16384" width="15.1796875" style="1"/>
  </cols>
  <sheetData>
    <row r="1" spans="1:12" ht="25.5" customHeight="1" thickBot="1" x14ac:dyDescent="0.4">
      <c r="C1" s="86" t="s">
        <v>101</v>
      </c>
      <c r="D1" s="87"/>
      <c r="E1" s="87"/>
      <c r="F1" s="87"/>
      <c r="G1" s="87"/>
      <c r="H1" s="87"/>
      <c r="I1" s="87"/>
      <c r="J1" s="87"/>
      <c r="K1" s="88"/>
    </row>
    <row r="3" spans="1:12" ht="27" customHeight="1" x14ac:dyDescent="0.35">
      <c r="A3" s="2"/>
      <c r="B3" s="2"/>
      <c r="C3" s="92" t="s">
        <v>0</v>
      </c>
      <c r="D3" s="93"/>
      <c r="E3" s="93"/>
      <c r="F3" s="93"/>
      <c r="G3" s="93"/>
      <c r="H3" s="93"/>
      <c r="I3" s="93"/>
      <c r="J3" s="93"/>
      <c r="K3" s="94"/>
      <c r="L3" s="2"/>
    </row>
    <row r="4" spans="1:12" ht="14.25" customHeight="1" x14ac:dyDescent="0.35">
      <c r="A4" s="2"/>
      <c r="B4" s="2"/>
      <c r="C4" s="2"/>
      <c r="D4" s="2"/>
      <c r="E4" s="2"/>
      <c r="F4" s="2"/>
      <c r="G4" s="2"/>
      <c r="H4" s="2"/>
      <c r="I4" s="2"/>
      <c r="J4" s="2"/>
      <c r="K4" s="2"/>
      <c r="L4" s="2"/>
    </row>
    <row r="5" spans="1:12" ht="41.25" customHeight="1" x14ac:dyDescent="0.35">
      <c r="A5" s="3">
        <v>1</v>
      </c>
      <c r="B5" s="4"/>
      <c r="C5" s="95" t="s">
        <v>1</v>
      </c>
      <c r="D5" s="96"/>
      <c r="E5" s="96"/>
      <c r="F5" s="96"/>
      <c r="G5" s="96"/>
      <c r="H5" s="96"/>
      <c r="I5" s="96"/>
      <c r="J5" s="96"/>
      <c r="K5" s="97"/>
      <c r="L5" s="2"/>
    </row>
    <row r="6" spans="1:12" ht="41.25" customHeight="1" x14ac:dyDescent="0.35">
      <c r="A6" s="3">
        <f>A5+1</f>
        <v>2</v>
      </c>
      <c r="B6" s="4"/>
      <c r="C6" s="98" t="s">
        <v>2</v>
      </c>
      <c r="D6" s="96"/>
      <c r="E6" s="96"/>
      <c r="F6" s="96"/>
      <c r="G6" s="96"/>
      <c r="H6" s="96"/>
      <c r="I6" s="96"/>
      <c r="J6" s="96"/>
      <c r="K6" s="97"/>
      <c r="L6" s="2"/>
    </row>
    <row r="7" spans="1:12" ht="41.25" customHeight="1" x14ac:dyDescent="0.35">
      <c r="A7" s="3">
        <f t="shared" ref="A7:A11" si="0">A6+1</f>
        <v>3</v>
      </c>
      <c r="B7" s="4"/>
      <c r="C7" s="98" t="s">
        <v>63</v>
      </c>
      <c r="D7" s="96"/>
      <c r="E7" s="96"/>
      <c r="F7" s="96"/>
      <c r="G7" s="96"/>
      <c r="H7" s="96"/>
      <c r="I7" s="96"/>
      <c r="J7" s="96"/>
      <c r="K7" s="97"/>
      <c r="L7" s="2"/>
    </row>
    <row r="8" spans="1:12" ht="41.25" customHeight="1" x14ac:dyDescent="0.35">
      <c r="A8" s="8">
        <f t="shared" si="0"/>
        <v>4</v>
      </c>
      <c r="B8" s="9"/>
      <c r="C8" s="98" t="s">
        <v>3</v>
      </c>
      <c r="D8" s="96"/>
      <c r="E8" s="96"/>
      <c r="F8" s="96"/>
      <c r="G8" s="96"/>
      <c r="H8" s="96"/>
      <c r="I8" s="96"/>
      <c r="J8" s="96"/>
      <c r="K8" s="97"/>
    </row>
    <row r="9" spans="1:12" ht="41.25" customHeight="1" x14ac:dyDescent="0.35">
      <c r="A9" s="8">
        <f t="shared" si="0"/>
        <v>5</v>
      </c>
      <c r="B9" s="9"/>
      <c r="C9" s="99" t="s">
        <v>4</v>
      </c>
      <c r="D9" s="96"/>
      <c r="E9" s="96"/>
      <c r="F9" s="96"/>
      <c r="G9" s="96"/>
      <c r="H9" s="96"/>
      <c r="I9" s="96"/>
      <c r="J9" s="96"/>
      <c r="K9" s="97"/>
    </row>
    <row r="10" spans="1:12" ht="41.25" customHeight="1" x14ac:dyDescent="0.35">
      <c r="A10" s="3">
        <f t="shared" si="0"/>
        <v>6</v>
      </c>
      <c r="B10" s="4"/>
      <c r="C10" s="98" t="s">
        <v>5</v>
      </c>
      <c r="D10" s="96"/>
      <c r="E10" s="96"/>
      <c r="F10" s="96"/>
      <c r="G10" s="96"/>
      <c r="H10" s="96"/>
      <c r="I10" s="96"/>
      <c r="J10" s="96"/>
      <c r="K10" s="97"/>
      <c r="L10" s="2"/>
    </row>
    <row r="11" spans="1:12" ht="41.25" customHeight="1" x14ac:dyDescent="0.35">
      <c r="A11" s="3">
        <f t="shared" si="0"/>
        <v>7</v>
      </c>
      <c r="B11" s="4"/>
      <c r="C11" s="98" t="s">
        <v>6</v>
      </c>
      <c r="D11" s="96"/>
      <c r="E11" s="96"/>
      <c r="F11" s="96"/>
      <c r="G11" s="96"/>
      <c r="H11" s="96"/>
      <c r="I11" s="96"/>
      <c r="J11" s="96"/>
      <c r="K11" s="97"/>
      <c r="L11" s="2"/>
    </row>
    <row r="12" spans="1:12" ht="14.25" customHeight="1" x14ac:dyDescent="0.35">
      <c r="A12" s="2"/>
      <c r="B12" s="2"/>
      <c r="C12" s="2"/>
      <c r="D12" s="2"/>
      <c r="E12" s="2"/>
      <c r="F12" s="2"/>
      <c r="G12" s="2"/>
      <c r="H12" s="2"/>
      <c r="I12" s="2"/>
      <c r="J12" s="2"/>
      <c r="K12" s="2"/>
      <c r="L12" s="2"/>
    </row>
    <row r="13" spans="1:12" ht="14.25" customHeight="1" x14ac:dyDescent="0.35">
      <c r="A13" s="2"/>
      <c r="B13" s="2"/>
      <c r="C13" s="91"/>
      <c r="D13" s="90"/>
      <c r="E13" s="90"/>
      <c r="F13" s="90"/>
      <c r="G13" s="90"/>
      <c r="H13" s="90"/>
      <c r="I13" s="90"/>
      <c r="J13" s="90"/>
      <c r="K13" s="90"/>
      <c r="L13" s="2"/>
    </row>
    <row r="14" spans="1:12" ht="18.75" customHeight="1" x14ac:dyDescent="0.35">
      <c r="A14" s="2"/>
      <c r="B14" s="2"/>
      <c r="C14" s="89" t="s">
        <v>7</v>
      </c>
      <c r="D14" s="90"/>
      <c r="E14" s="90"/>
      <c r="F14" s="90"/>
      <c r="G14" s="90"/>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70" zoomScaleNormal="7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79.26953125" style="10" bestFit="1" customWidth="1"/>
    <col min="5" max="5" width="21.453125" style="10" customWidth="1"/>
    <col min="6" max="6" width="51.453125" style="10" customWidth="1"/>
    <col min="7" max="7" width="9.179687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104" t="s">
        <v>100</v>
      </c>
      <c r="C1" s="105"/>
      <c r="D1" s="105"/>
      <c r="E1" s="105"/>
      <c r="F1" s="105"/>
      <c r="G1" s="105"/>
      <c r="H1" s="105"/>
      <c r="I1" s="105"/>
      <c r="J1" s="105"/>
      <c r="K1" s="106"/>
    </row>
    <row r="3" spans="1:12" x14ac:dyDescent="0.35">
      <c r="B3" s="107" t="s">
        <v>75</v>
      </c>
      <c r="C3" s="107"/>
      <c r="D3" s="107"/>
      <c r="E3" s="107"/>
      <c r="F3" s="107"/>
      <c r="G3" s="107"/>
      <c r="H3" s="107"/>
      <c r="I3" s="107"/>
      <c r="J3" s="107"/>
      <c r="K3" s="107"/>
    </row>
    <row r="4" spans="1:12" ht="14.5" thickBot="1" x14ac:dyDescent="0.4">
      <c r="B4" s="108"/>
      <c r="C4" s="108"/>
      <c r="D4" s="108"/>
      <c r="E4" s="108"/>
      <c r="F4" s="108"/>
      <c r="G4" s="108"/>
      <c r="H4" s="108"/>
      <c r="I4" s="108"/>
      <c r="J4" s="108"/>
      <c r="K4" s="108"/>
    </row>
    <row r="5" spans="1:12" ht="14.5" thickBot="1" x14ac:dyDescent="0.4">
      <c r="B5" s="109" t="s">
        <v>18</v>
      </c>
      <c r="C5" s="110"/>
      <c r="D5" s="111"/>
      <c r="E5" s="112"/>
      <c r="F5" s="112"/>
      <c r="G5" s="112"/>
      <c r="H5" s="112"/>
      <c r="I5" s="112"/>
      <c r="J5" s="112"/>
      <c r="K5" s="11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row>
    <row r="12" spans="1:12" x14ac:dyDescent="0.35">
      <c r="A12" s="39"/>
      <c r="B12" s="100" t="s">
        <v>27</v>
      </c>
      <c r="C12" s="101"/>
      <c r="D12" s="101"/>
      <c r="E12" s="101"/>
      <c r="F12" s="101"/>
      <c r="G12" s="101"/>
      <c r="H12" s="101"/>
      <c r="I12" s="101"/>
      <c r="J12" s="101"/>
      <c r="K12" s="101"/>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102" t="s">
        <v>32</v>
      </c>
      <c r="C14" s="103"/>
      <c r="D14" s="103"/>
      <c r="E14" s="103"/>
      <c r="F14" s="103"/>
      <c r="G14" s="30">
        <v>5</v>
      </c>
      <c r="H14" s="31">
        <f>SUM(H15:H31)</f>
        <v>1.0000000000000002</v>
      </c>
      <c r="I14" s="32"/>
      <c r="J14" s="33">
        <f>SUMPRODUCT(I15:I31,H15:H31)/10</f>
        <v>1</v>
      </c>
      <c r="K14" s="34"/>
      <c r="L14" s="29"/>
    </row>
    <row r="15" spans="1:12" ht="116.25" customHeight="1" x14ac:dyDescent="0.35">
      <c r="B15" s="35" t="s">
        <v>33</v>
      </c>
      <c r="C15" s="36" t="s">
        <v>34</v>
      </c>
      <c r="D15" s="36" t="s">
        <v>79</v>
      </c>
      <c r="E15" s="43" t="s">
        <v>19</v>
      </c>
      <c r="F15" s="44"/>
      <c r="G15" s="37" t="b">
        <f>I15&lt;$G$14</f>
        <v>0</v>
      </c>
      <c r="H15" s="38">
        <v>0.08</v>
      </c>
      <c r="I15" s="47">
        <f t="shared" ref="I15:I30" si="0" xml:space="preserve"> IF(E15 = "Comply",10,IF(E15 = "Partial Compliance", 5, IF(E15 = "Do Not Comply", 0)))</f>
        <v>10</v>
      </c>
      <c r="J15" s="37">
        <f>H15*10*I15</f>
        <v>8</v>
      </c>
      <c r="K15" s="37"/>
    </row>
    <row r="16" spans="1:12" ht="216" customHeight="1"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80</v>
      </c>
      <c r="E17" s="43" t="s">
        <v>19</v>
      </c>
      <c r="F17" s="44"/>
      <c r="G17" s="37" t="b">
        <f>I17&lt;$G$14</f>
        <v>0</v>
      </c>
      <c r="H17" s="38">
        <v>0.08</v>
      </c>
      <c r="I17" s="47">
        <f t="shared" si="0"/>
        <v>10</v>
      </c>
      <c r="J17" s="37">
        <f t="shared" si="1"/>
        <v>8</v>
      </c>
      <c r="K17" s="37"/>
    </row>
    <row r="18" spans="1:11" ht="140.25" customHeight="1" x14ac:dyDescent="0.35">
      <c r="B18" s="35" t="s">
        <v>64</v>
      </c>
      <c r="C18" s="35" t="s">
        <v>62</v>
      </c>
      <c r="D18" s="36" t="s">
        <v>97</v>
      </c>
      <c r="E18" s="43" t="s">
        <v>19</v>
      </c>
      <c r="F18" s="44"/>
      <c r="G18" s="37" t="b">
        <f t="shared" ref="G18:G31" si="2">I18&lt;$G$14</f>
        <v>0</v>
      </c>
      <c r="H18" s="38">
        <v>0.08</v>
      </c>
      <c r="I18" s="47">
        <f t="shared" si="0"/>
        <v>10</v>
      </c>
      <c r="J18" s="37">
        <f t="shared" si="1"/>
        <v>8</v>
      </c>
      <c r="K18" s="37"/>
    </row>
    <row r="19" spans="1:11" ht="114" x14ac:dyDescent="0.35">
      <c r="A19" s="48"/>
      <c r="B19" s="49" t="s">
        <v>39</v>
      </c>
      <c r="C19" s="50" t="s">
        <v>67</v>
      </c>
      <c r="D19" s="50" t="s">
        <v>82</v>
      </c>
      <c r="E19" s="43" t="s">
        <v>19</v>
      </c>
      <c r="F19" s="44"/>
      <c r="G19" s="37" t="b">
        <f t="shared" si="2"/>
        <v>0</v>
      </c>
      <c r="H19" s="38">
        <v>0.08</v>
      </c>
      <c r="I19" s="47">
        <f t="shared" si="0"/>
        <v>10</v>
      </c>
      <c r="J19" s="37">
        <f t="shared" si="1"/>
        <v>8</v>
      </c>
      <c r="K19" s="37"/>
    </row>
    <row r="20" spans="1:11" ht="138.5" x14ac:dyDescent="0.35">
      <c r="B20" s="36" t="s">
        <v>40</v>
      </c>
      <c r="C20" s="35" t="s">
        <v>41</v>
      </c>
      <c r="D20" s="35" t="s">
        <v>83</v>
      </c>
      <c r="E20" s="43" t="s">
        <v>19</v>
      </c>
      <c r="F20" s="44"/>
      <c r="G20" s="37" t="b">
        <f t="shared" si="2"/>
        <v>0</v>
      </c>
      <c r="H20" s="38">
        <v>0.05</v>
      </c>
      <c r="I20" s="47">
        <f t="shared" si="0"/>
        <v>10</v>
      </c>
      <c r="J20" s="37">
        <f t="shared" si="1"/>
        <v>5</v>
      </c>
      <c r="K20" s="37"/>
    </row>
    <row r="21" spans="1:11" ht="185.5" customHeight="1" x14ac:dyDescent="0.35">
      <c r="B21" s="35" t="s">
        <v>42</v>
      </c>
      <c r="C21" s="35" t="s">
        <v>43</v>
      </c>
      <c r="D21" s="35" t="s">
        <v>84</v>
      </c>
      <c r="E21" s="43" t="s">
        <v>19</v>
      </c>
      <c r="F21" s="44"/>
      <c r="G21" s="37" t="b">
        <f t="shared" si="2"/>
        <v>0</v>
      </c>
      <c r="H21" s="38">
        <v>0.05</v>
      </c>
      <c r="I21" s="47">
        <f t="shared" si="0"/>
        <v>10</v>
      </c>
      <c r="J21" s="37">
        <f t="shared" si="1"/>
        <v>5</v>
      </c>
      <c r="K21" s="37"/>
    </row>
    <row r="22" spans="1:11" ht="126" x14ac:dyDescent="0.35">
      <c r="B22" s="35" t="s">
        <v>44</v>
      </c>
      <c r="C22" s="35" t="s">
        <v>45</v>
      </c>
      <c r="D22" s="35" t="s">
        <v>85</v>
      </c>
      <c r="E22" s="43" t="s">
        <v>19</v>
      </c>
      <c r="F22" s="44"/>
      <c r="G22" s="37" t="b">
        <f t="shared" si="2"/>
        <v>0</v>
      </c>
      <c r="H22" s="38">
        <v>0.03</v>
      </c>
      <c r="I22" s="47">
        <f t="shared" si="0"/>
        <v>10</v>
      </c>
      <c r="J22" s="37">
        <f t="shared" si="1"/>
        <v>3</v>
      </c>
      <c r="K22" s="37"/>
    </row>
    <row r="23" spans="1:11" ht="88.5" customHeight="1" x14ac:dyDescent="0.35">
      <c r="B23" s="35" t="s">
        <v>46</v>
      </c>
      <c r="C23" s="35" t="s">
        <v>47</v>
      </c>
      <c r="D23" s="35" t="s">
        <v>86</v>
      </c>
      <c r="E23" s="43" t="s">
        <v>19</v>
      </c>
      <c r="F23" s="44"/>
      <c r="G23" s="37" t="b">
        <f t="shared" si="2"/>
        <v>0</v>
      </c>
      <c r="H23" s="38">
        <v>0.03</v>
      </c>
      <c r="I23" s="47">
        <f t="shared" si="0"/>
        <v>10</v>
      </c>
      <c r="J23" s="37">
        <f t="shared" si="1"/>
        <v>3</v>
      </c>
      <c r="K23" s="37"/>
    </row>
    <row r="24" spans="1:11" ht="88.5" customHeight="1" x14ac:dyDescent="0.35">
      <c r="B24" s="35" t="s">
        <v>48</v>
      </c>
      <c r="C24" s="35" t="s">
        <v>49</v>
      </c>
      <c r="D24" s="35" t="s">
        <v>87</v>
      </c>
      <c r="E24" s="43" t="s">
        <v>19</v>
      </c>
      <c r="F24" s="44"/>
      <c r="G24" s="37" t="b">
        <f t="shared" si="2"/>
        <v>0</v>
      </c>
      <c r="H24" s="38">
        <v>0.03</v>
      </c>
      <c r="I24" s="47">
        <f t="shared" si="0"/>
        <v>10</v>
      </c>
      <c r="J24" s="37">
        <f t="shared" si="1"/>
        <v>3</v>
      </c>
      <c r="K24" s="37"/>
    </row>
    <row r="25" spans="1:11" ht="88" x14ac:dyDescent="0.35">
      <c r="B25" s="35" t="s">
        <v>50</v>
      </c>
      <c r="C25" s="35" t="s">
        <v>51</v>
      </c>
      <c r="D25" s="35" t="s">
        <v>88</v>
      </c>
      <c r="E25" s="43" t="s">
        <v>19</v>
      </c>
      <c r="F25" s="44"/>
      <c r="G25" s="37" t="b">
        <f t="shared" si="2"/>
        <v>0</v>
      </c>
      <c r="H25" s="38">
        <v>0.03</v>
      </c>
      <c r="I25" s="47">
        <f t="shared" si="0"/>
        <v>10</v>
      </c>
      <c r="J25" s="37">
        <f t="shared" si="1"/>
        <v>3</v>
      </c>
      <c r="K25" s="37"/>
    </row>
    <row r="26" spans="1:11" ht="101" x14ac:dyDescent="0.35">
      <c r="B26" s="35" t="s">
        <v>52</v>
      </c>
      <c r="C26" s="35" t="s">
        <v>53</v>
      </c>
      <c r="D26" s="35" t="s">
        <v>89</v>
      </c>
      <c r="E26" s="43" t="s">
        <v>19</v>
      </c>
      <c r="F26" s="44"/>
      <c r="G26" s="37" t="b">
        <f t="shared" si="2"/>
        <v>0</v>
      </c>
      <c r="H26" s="38">
        <v>0.03</v>
      </c>
      <c r="I26" s="47">
        <f t="shared" si="0"/>
        <v>10</v>
      </c>
      <c r="J26" s="37">
        <f t="shared" si="1"/>
        <v>3</v>
      </c>
      <c r="K26" s="37"/>
    </row>
    <row r="27" spans="1:11" ht="221.25" customHeight="1" x14ac:dyDescent="0.35">
      <c r="B27" s="35" t="s">
        <v>74</v>
      </c>
      <c r="C27" s="35" t="s">
        <v>54</v>
      </c>
      <c r="D27" s="36" t="s">
        <v>90</v>
      </c>
      <c r="E27" s="43" t="s">
        <v>19</v>
      </c>
      <c r="F27" s="44"/>
      <c r="G27" s="37" t="b">
        <f t="shared" si="2"/>
        <v>0</v>
      </c>
      <c r="H27" s="38">
        <v>0.1</v>
      </c>
      <c r="I27" s="47">
        <f t="shared" si="0"/>
        <v>10</v>
      </c>
      <c r="J27" s="37">
        <f t="shared" si="1"/>
        <v>10</v>
      </c>
      <c r="K27" s="37"/>
    </row>
    <row r="28" spans="1:11" ht="113" x14ac:dyDescent="0.35">
      <c r="B28" s="35" t="s">
        <v>55</v>
      </c>
      <c r="C28" s="35" t="s">
        <v>91</v>
      </c>
      <c r="D28" s="35" t="s">
        <v>92</v>
      </c>
      <c r="E28" s="43" t="s">
        <v>19</v>
      </c>
      <c r="F28" s="44"/>
      <c r="G28" s="37" t="b">
        <f t="shared" si="2"/>
        <v>0</v>
      </c>
      <c r="H28" s="38">
        <v>0.1</v>
      </c>
      <c r="I28" s="47">
        <f t="shared" si="0"/>
        <v>10</v>
      </c>
      <c r="J28" s="37">
        <f t="shared" si="1"/>
        <v>10</v>
      </c>
      <c r="K28" s="37"/>
    </row>
    <row r="29" spans="1:11" ht="125.5" x14ac:dyDescent="0.35">
      <c r="B29" s="45" t="s">
        <v>56</v>
      </c>
      <c r="C29" s="46" t="s">
        <v>57</v>
      </c>
      <c r="D29" s="46" t="s">
        <v>93</v>
      </c>
      <c r="E29" s="43" t="s">
        <v>19</v>
      </c>
      <c r="F29" s="44"/>
      <c r="G29" s="37" t="b">
        <f t="shared" si="2"/>
        <v>0</v>
      </c>
      <c r="H29" s="38">
        <v>0.05</v>
      </c>
      <c r="I29" s="47">
        <f t="shared" si="0"/>
        <v>10</v>
      </c>
      <c r="J29" s="37">
        <f t="shared" si="1"/>
        <v>5</v>
      </c>
      <c r="K29" s="37"/>
    </row>
    <row r="30" spans="1:11" ht="113" x14ac:dyDescent="0.35">
      <c r="B30" s="45" t="s">
        <v>58</v>
      </c>
      <c r="C30" s="46" t="s">
        <v>59</v>
      </c>
      <c r="D30" s="46" t="s">
        <v>95</v>
      </c>
      <c r="E30" s="43" t="s">
        <v>19</v>
      </c>
      <c r="F30" s="44"/>
      <c r="G30" s="37" t="b">
        <f t="shared" si="2"/>
        <v>0</v>
      </c>
      <c r="H30" s="38">
        <v>0.05</v>
      </c>
      <c r="I30" s="47">
        <f t="shared" si="0"/>
        <v>10</v>
      </c>
      <c r="J30" s="37">
        <f t="shared" si="1"/>
        <v>5</v>
      </c>
      <c r="K30" s="37"/>
    </row>
    <row r="31" spans="1:11" ht="171.75" customHeight="1" x14ac:dyDescent="0.35">
      <c r="B31" s="35" t="s">
        <v>60</v>
      </c>
      <c r="C31" s="36" t="s">
        <v>61</v>
      </c>
      <c r="D31" s="35" t="s">
        <v>94</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2:K12"/>
    <mergeCell ref="B14:F14"/>
    <mergeCell ref="B1:K1"/>
    <mergeCell ref="B3:K3"/>
    <mergeCell ref="B4:C4"/>
    <mergeCell ref="D4:K4"/>
    <mergeCell ref="B5:C5"/>
    <mergeCell ref="D5:K5"/>
  </mergeCells>
  <dataValidations count="3">
    <dataValidation type="list" allowBlank="1" showErrorMessage="1" sqref="E20:E21" xr:uid="{00000000-0002-0000-0100-000000000000}">
      <formula1>$E$7:$E$8</formula1>
    </dataValidation>
    <dataValidation type="list" allowBlank="1" showErrorMessage="1" sqref="E27:E31 E16:E17" xr:uid="{00000000-0002-0000-0100-000001000000}">
      <formula1>$E$7:$E$9</formula1>
    </dataValidation>
    <dataValidation type="list" allowBlank="1" showErrorMessage="1" sqref="E15 E22:E26 E18:E19" xr:uid="{00000000-0002-0000-0100-000002000000}">
      <formula1>$D$7:$D$8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79.26953125" style="10" bestFit="1"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104" t="s">
        <v>100</v>
      </c>
      <c r="C1" s="105"/>
      <c r="D1" s="105"/>
      <c r="E1" s="105"/>
      <c r="F1" s="105"/>
      <c r="G1" s="105"/>
      <c r="H1" s="105"/>
      <c r="I1" s="105"/>
      <c r="J1" s="105"/>
      <c r="K1" s="106"/>
    </row>
    <row r="3" spans="1:12" x14ac:dyDescent="0.35">
      <c r="B3" s="107" t="s">
        <v>65</v>
      </c>
      <c r="C3" s="107"/>
      <c r="D3" s="107"/>
      <c r="E3" s="107"/>
      <c r="F3" s="107"/>
      <c r="G3" s="107"/>
      <c r="H3" s="107"/>
      <c r="I3" s="107"/>
      <c r="J3" s="107"/>
      <c r="K3" s="107"/>
    </row>
    <row r="4" spans="1:12" ht="14.5" thickBot="1" x14ac:dyDescent="0.4">
      <c r="B4" s="108"/>
      <c r="C4" s="108"/>
      <c r="D4" s="108"/>
      <c r="E4" s="108"/>
      <c r="F4" s="108"/>
      <c r="G4" s="108"/>
      <c r="H4" s="108"/>
      <c r="I4" s="108"/>
      <c r="J4" s="108"/>
      <c r="K4" s="108"/>
    </row>
    <row r="5" spans="1:12" ht="14.5" thickBot="1" x14ac:dyDescent="0.4">
      <c r="B5" s="109" t="s">
        <v>18</v>
      </c>
      <c r="C5" s="110"/>
      <c r="D5" s="111"/>
      <c r="E5" s="112"/>
      <c r="F5" s="112"/>
      <c r="G5" s="112"/>
      <c r="H5" s="112"/>
      <c r="I5" s="112"/>
      <c r="J5" s="112"/>
      <c r="K5" s="11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73</v>
      </c>
    </row>
    <row r="12" spans="1:12" x14ac:dyDescent="0.35">
      <c r="A12" s="39"/>
      <c r="B12" s="100" t="s">
        <v>27</v>
      </c>
      <c r="C12" s="101"/>
      <c r="D12" s="101"/>
      <c r="E12" s="101"/>
      <c r="F12" s="101"/>
      <c r="G12" s="101"/>
      <c r="H12" s="101"/>
      <c r="I12" s="101"/>
      <c r="J12" s="101"/>
      <c r="K12" s="101"/>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102" t="s">
        <v>32</v>
      </c>
      <c r="C14" s="103"/>
      <c r="D14" s="103"/>
      <c r="E14" s="103"/>
      <c r="F14" s="103"/>
      <c r="G14" s="30">
        <v>5</v>
      </c>
      <c r="H14" s="31">
        <f>SUM(H15:H31)</f>
        <v>1.0000000000000002</v>
      </c>
      <c r="I14" s="32"/>
      <c r="J14" s="33">
        <f>SUMPRODUCT(I15:I31,H15:H31)/10</f>
        <v>1</v>
      </c>
      <c r="K14" s="34"/>
      <c r="L14" s="29"/>
    </row>
    <row r="15" spans="1:12" ht="116.25" customHeight="1" x14ac:dyDescent="0.35">
      <c r="B15" s="35" t="s">
        <v>33</v>
      </c>
      <c r="C15" s="36" t="s">
        <v>34</v>
      </c>
      <c r="D15" s="36" t="s">
        <v>79</v>
      </c>
      <c r="E15" s="43" t="s">
        <v>19</v>
      </c>
      <c r="F15" s="44"/>
      <c r="G15" s="37" t="b">
        <f>I15&lt;$G$14</f>
        <v>0</v>
      </c>
      <c r="H15" s="38">
        <v>0.08</v>
      </c>
      <c r="I15" s="47">
        <f t="shared" ref="I15:I30" si="0" xml:space="preserve"> IF(E15 = "Comply",10,IF(E15 = "Partial Compliance", 5, IF(E15 = "Do Not Comply", 0)))</f>
        <v>10</v>
      </c>
      <c r="J15" s="37">
        <f>H15*10*I15</f>
        <v>8</v>
      </c>
      <c r="K15" s="37"/>
    </row>
    <row r="16" spans="1:12" ht="138"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80</v>
      </c>
      <c r="E17" s="43" t="s">
        <v>19</v>
      </c>
      <c r="F17" s="44"/>
      <c r="G17" s="37" t="b">
        <f>I17&lt;$G$14</f>
        <v>0</v>
      </c>
      <c r="H17" s="38">
        <v>0.08</v>
      </c>
      <c r="I17" s="47">
        <f t="shared" si="0"/>
        <v>10</v>
      </c>
      <c r="J17" s="37">
        <f t="shared" si="1"/>
        <v>8</v>
      </c>
      <c r="K17" s="37"/>
    </row>
    <row r="18" spans="1:11" ht="140.25" customHeight="1" x14ac:dyDescent="0.35">
      <c r="B18" s="35" t="s">
        <v>64</v>
      </c>
      <c r="C18" s="35" t="s">
        <v>62</v>
      </c>
      <c r="D18" s="36" t="s">
        <v>97</v>
      </c>
      <c r="E18" s="43" t="s">
        <v>19</v>
      </c>
      <c r="F18" s="44"/>
      <c r="G18" s="37" t="b">
        <f t="shared" ref="G18:G31" si="2">I18&lt;$G$14</f>
        <v>0</v>
      </c>
      <c r="H18" s="38">
        <v>0.08</v>
      </c>
      <c r="I18" s="47">
        <f t="shared" si="0"/>
        <v>10</v>
      </c>
      <c r="J18" s="37">
        <f t="shared" si="1"/>
        <v>8</v>
      </c>
      <c r="K18" s="37"/>
    </row>
    <row r="19" spans="1:11" ht="165" customHeight="1" x14ac:dyDescent="0.35">
      <c r="A19" s="48"/>
      <c r="B19" s="49" t="s">
        <v>39</v>
      </c>
      <c r="C19" s="50" t="s">
        <v>67</v>
      </c>
      <c r="D19" s="50" t="s">
        <v>82</v>
      </c>
      <c r="E19" s="43" t="s">
        <v>19</v>
      </c>
      <c r="F19" s="44"/>
      <c r="G19" s="37" t="b">
        <f t="shared" si="2"/>
        <v>0</v>
      </c>
      <c r="H19" s="38">
        <v>0.08</v>
      </c>
      <c r="I19" s="47">
        <f t="shared" si="0"/>
        <v>10</v>
      </c>
      <c r="J19" s="37">
        <f t="shared" si="1"/>
        <v>8</v>
      </c>
      <c r="K19" s="37"/>
    </row>
    <row r="20" spans="1:11" ht="138.5" x14ac:dyDescent="0.35">
      <c r="B20" s="36" t="s">
        <v>40</v>
      </c>
      <c r="C20" s="35" t="s">
        <v>41</v>
      </c>
      <c r="D20" s="35" t="s">
        <v>83</v>
      </c>
      <c r="E20" s="43" t="s">
        <v>19</v>
      </c>
      <c r="F20" s="44"/>
      <c r="G20" s="37" t="b">
        <f t="shared" si="2"/>
        <v>0</v>
      </c>
      <c r="H20" s="38">
        <v>0.05</v>
      </c>
      <c r="I20" s="47">
        <f t="shared" si="0"/>
        <v>10</v>
      </c>
      <c r="J20" s="37">
        <f t="shared" si="1"/>
        <v>5</v>
      </c>
      <c r="K20" s="37"/>
    </row>
    <row r="21" spans="1:11" ht="176" x14ac:dyDescent="0.35">
      <c r="B21" s="35" t="s">
        <v>42</v>
      </c>
      <c r="C21" s="35" t="s">
        <v>43</v>
      </c>
      <c r="D21" s="35" t="s">
        <v>84</v>
      </c>
      <c r="E21" s="43" t="s">
        <v>19</v>
      </c>
      <c r="F21" s="44"/>
      <c r="G21" s="37" t="b">
        <f t="shared" si="2"/>
        <v>0</v>
      </c>
      <c r="H21" s="38">
        <v>0.05</v>
      </c>
      <c r="I21" s="47">
        <f t="shared" si="0"/>
        <v>10</v>
      </c>
      <c r="J21" s="37">
        <f t="shared" si="1"/>
        <v>5</v>
      </c>
      <c r="K21" s="37"/>
    </row>
    <row r="22" spans="1:11" ht="126" x14ac:dyDescent="0.35">
      <c r="B22" s="35" t="s">
        <v>44</v>
      </c>
      <c r="C22" s="35" t="s">
        <v>45</v>
      </c>
      <c r="D22" s="35" t="s">
        <v>85</v>
      </c>
      <c r="E22" s="43" t="s">
        <v>19</v>
      </c>
      <c r="F22" s="44"/>
      <c r="G22" s="37" t="b">
        <f t="shared" si="2"/>
        <v>0</v>
      </c>
      <c r="H22" s="38">
        <v>0.03</v>
      </c>
      <c r="I22" s="47">
        <f t="shared" si="0"/>
        <v>10</v>
      </c>
      <c r="J22" s="37">
        <f t="shared" si="1"/>
        <v>3</v>
      </c>
      <c r="K22" s="37"/>
    </row>
    <row r="23" spans="1:11" ht="88.5" customHeight="1" x14ac:dyDescent="0.35">
      <c r="B23" s="35" t="s">
        <v>46</v>
      </c>
      <c r="C23" s="35" t="s">
        <v>47</v>
      </c>
      <c r="D23" s="35" t="s">
        <v>86</v>
      </c>
      <c r="E23" s="43" t="s">
        <v>19</v>
      </c>
      <c r="F23" s="44"/>
      <c r="G23" s="37" t="b">
        <f t="shared" si="2"/>
        <v>0</v>
      </c>
      <c r="H23" s="38">
        <v>0.03</v>
      </c>
      <c r="I23" s="47">
        <f t="shared" si="0"/>
        <v>10</v>
      </c>
      <c r="J23" s="37">
        <f t="shared" si="1"/>
        <v>3</v>
      </c>
      <c r="K23" s="37"/>
    </row>
    <row r="24" spans="1:11" ht="88.5" customHeight="1" x14ac:dyDescent="0.35">
      <c r="B24" s="35" t="s">
        <v>48</v>
      </c>
      <c r="C24" s="35" t="s">
        <v>49</v>
      </c>
      <c r="D24" s="35" t="s">
        <v>87</v>
      </c>
      <c r="E24" s="43" t="s">
        <v>19</v>
      </c>
      <c r="F24" s="44"/>
      <c r="G24" s="37" t="b">
        <f t="shared" si="2"/>
        <v>0</v>
      </c>
      <c r="H24" s="38">
        <v>0.03</v>
      </c>
      <c r="I24" s="47">
        <f t="shared" si="0"/>
        <v>10</v>
      </c>
      <c r="J24" s="37">
        <f t="shared" si="1"/>
        <v>3</v>
      </c>
      <c r="K24" s="37"/>
    </row>
    <row r="25" spans="1:11" ht="88" x14ac:dyDescent="0.35">
      <c r="B25" s="35" t="s">
        <v>50</v>
      </c>
      <c r="C25" s="35" t="s">
        <v>51</v>
      </c>
      <c r="D25" s="35" t="s">
        <v>88</v>
      </c>
      <c r="E25" s="43" t="s">
        <v>19</v>
      </c>
      <c r="F25" s="44"/>
      <c r="G25" s="37" t="b">
        <f t="shared" si="2"/>
        <v>0</v>
      </c>
      <c r="H25" s="38">
        <v>0.03</v>
      </c>
      <c r="I25" s="47">
        <f t="shared" si="0"/>
        <v>10</v>
      </c>
      <c r="J25" s="37">
        <f t="shared" si="1"/>
        <v>3</v>
      </c>
      <c r="K25" s="37"/>
    </row>
    <row r="26" spans="1:11" ht="101" x14ac:dyDescent="0.35">
      <c r="B26" s="35" t="s">
        <v>52</v>
      </c>
      <c r="C26" s="35" t="s">
        <v>53</v>
      </c>
      <c r="D26" s="35" t="s">
        <v>89</v>
      </c>
      <c r="E26" s="43" t="s">
        <v>19</v>
      </c>
      <c r="F26" s="44"/>
      <c r="G26" s="37" t="b">
        <f t="shared" si="2"/>
        <v>0</v>
      </c>
      <c r="H26" s="38">
        <v>0.03</v>
      </c>
      <c r="I26" s="47">
        <f t="shared" si="0"/>
        <v>10</v>
      </c>
      <c r="J26" s="37">
        <f t="shared" si="1"/>
        <v>3</v>
      </c>
      <c r="K26" s="37"/>
    </row>
    <row r="27" spans="1:11" ht="221.25" customHeight="1" x14ac:dyDescent="0.35">
      <c r="B27" s="35" t="s">
        <v>74</v>
      </c>
      <c r="C27" s="35" t="s">
        <v>54</v>
      </c>
      <c r="D27" s="36" t="s">
        <v>90</v>
      </c>
      <c r="E27" s="43" t="s">
        <v>19</v>
      </c>
      <c r="F27" s="44"/>
      <c r="G27" s="37" t="b">
        <f t="shared" si="2"/>
        <v>0</v>
      </c>
      <c r="H27" s="38">
        <v>0.1</v>
      </c>
      <c r="I27" s="47">
        <f t="shared" si="0"/>
        <v>10</v>
      </c>
      <c r="J27" s="37">
        <f t="shared" si="1"/>
        <v>10</v>
      </c>
      <c r="K27" s="37"/>
    </row>
    <row r="28" spans="1:11" ht="113" x14ac:dyDescent="0.35">
      <c r="B28" s="35" t="s">
        <v>55</v>
      </c>
      <c r="C28" s="35" t="s">
        <v>91</v>
      </c>
      <c r="D28" s="35" t="s">
        <v>92</v>
      </c>
      <c r="E28" s="43" t="s">
        <v>19</v>
      </c>
      <c r="F28" s="44"/>
      <c r="G28" s="37" t="b">
        <f t="shared" si="2"/>
        <v>0</v>
      </c>
      <c r="H28" s="38">
        <v>0.1</v>
      </c>
      <c r="I28" s="47">
        <f t="shared" si="0"/>
        <v>10</v>
      </c>
      <c r="J28" s="37">
        <f t="shared" si="1"/>
        <v>10</v>
      </c>
      <c r="K28" s="37"/>
    </row>
    <row r="29" spans="1:11" ht="125.5" x14ac:dyDescent="0.35">
      <c r="B29" s="45" t="s">
        <v>56</v>
      </c>
      <c r="C29" s="46" t="s">
        <v>57</v>
      </c>
      <c r="D29" s="46" t="s">
        <v>93</v>
      </c>
      <c r="E29" s="43" t="s">
        <v>19</v>
      </c>
      <c r="F29" s="44"/>
      <c r="G29" s="37" t="b">
        <f t="shared" si="2"/>
        <v>0</v>
      </c>
      <c r="H29" s="38">
        <v>0.05</v>
      </c>
      <c r="I29" s="47">
        <f t="shared" si="0"/>
        <v>10</v>
      </c>
      <c r="J29" s="37">
        <f t="shared" si="1"/>
        <v>5</v>
      </c>
      <c r="K29" s="37"/>
    </row>
    <row r="30" spans="1:11" ht="113" x14ac:dyDescent="0.35">
      <c r="B30" s="45" t="s">
        <v>58</v>
      </c>
      <c r="C30" s="46" t="s">
        <v>59</v>
      </c>
      <c r="D30" s="85" t="s">
        <v>96</v>
      </c>
      <c r="E30" s="43" t="s">
        <v>19</v>
      </c>
      <c r="F30" s="44"/>
      <c r="G30" s="37" t="b">
        <f t="shared" si="2"/>
        <v>0</v>
      </c>
      <c r="H30" s="38">
        <v>0.05</v>
      </c>
      <c r="I30" s="47">
        <f t="shared" si="0"/>
        <v>10</v>
      </c>
      <c r="J30" s="37">
        <f t="shared" si="1"/>
        <v>5</v>
      </c>
      <c r="K30" s="37"/>
    </row>
    <row r="31" spans="1:11" ht="171.75" customHeight="1" x14ac:dyDescent="0.35">
      <c r="B31" s="35" t="s">
        <v>60</v>
      </c>
      <c r="C31" s="36" t="s">
        <v>61</v>
      </c>
      <c r="D31" s="35" t="s">
        <v>94</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22:E26 E18:E19" xr:uid="{00000000-0002-0000-0200-000000000000}">
      <formula1>$D$7:$D$8</formula1>
    </dataValidation>
    <dataValidation type="list" allowBlank="1" showErrorMessage="1" sqref="E27:E31 E16:E17" xr:uid="{00000000-0002-0000-0200-000001000000}">
      <formula1>$E$7:$E$9</formula1>
    </dataValidation>
    <dataValidation type="list" allowBlank="1" showErrorMessage="1" sqref="E20:E21" xr:uid="{00000000-0002-0000-0200-000002000000}">
      <formula1>$E$7:$E$8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zoomScale="70" zoomScaleNormal="7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79.26953125" style="10" bestFit="1" customWidth="1"/>
    <col min="5" max="5" width="21.453125" style="10" customWidth="1"/>
    <col min="6" max="6" width="51.453125" style="10" customWidth="1"/>
    <col min="7" max="7" width="8.269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104" t="s">
        <v>101</v>
      </c>
      <c r="C1" s="105"/>
      <c r="D1" s="105"/>
      <c r="E1" s="105"/>
      <c r="F1" s="105"/>
      <c r="G1" s="105"/>
      <c r="H1" s="105"/>
      <c r="I1" s="105"/>
      <c r="J1" s="105"/>
      <c r="K1" s="106"/>
    </row>
    <row r="3" spans="1:12" x14ac:dyDescent="0.35">
      <c r="B3" s="107" t="s">
        <v>66</v>
      </c>
      <c r="C3" s="107"/>
      <c r="D3" s="107"/>
      <c r="E3" s="107"/>
      <c r="F3" s="107"/>
      <c r="G3" s="107"/>
      <c r="H3" s="107"/>
      <c r="I3" s="107"/>
      <c r="J3" s="107"/>
      <c r="K3" s="107"/>
    </row>
    <row r="4" spans="1:12" ht="14.5" thickBot="1" x14ac:dyDescent="0.4">
      <c r="B4" s="108"/>
      <c r="C4" s="108"/>
      <c r="D4" s="108"/>
      <c r="E4" s="108"/>
      <c r="F4" s="108"/>
      <c r="G4" s="108"/>
      <c r="H4" s="108"/>
      <c r="I4" s="108"/>
      <c r="J4" s="108"/>
      <c r="K4" s="108"/>
    </row>
    <row r="5" spans="1:12" ht="14.5" thickBot="1" x14ac:dyDescent="0.4">
      <c r="B5" s="109" t="s">
        <v>18</v>
      </c>
      <c r="C5" s="110"/>
      <c r="D5" s="111"/>
      <c r="E5" s="112"/>
      <c r="F5" s="112"/>
      <c r="G5" s="112"/>
      <c r="H5" s="112"/>
      <c r="I5" s="112"/>
      <c r="J5" s="112"/>
      <c r="K5" s="11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73</v>
      </c>
    </row>
    <row r="12" spans="1:12" x14ac:dyDescent="0.35">
      <c r="A12" s="39"/>
      <c r="B12" s="100" t="s">
        <v>27</v>
      </c>
      <c r="C12" s="101"/>
      <c r="D12" s="101"/>
      <c r="E12" s="101"/>
      <c r="F12" s="101"/>
      <c r="G12" s="101"/>
      <c r="H12" s="101"/>
      <c r="I12" s="101"/>
      <c r="J12" s="101"/>
      <c r="K12" s="101"/>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102" t="s">
        <v>32</v>
      </c>
      <c r="C14" s="103"/>
      <c r="D14" s="103"/>
      <c r="E14" s="103"/>
      <c r="F14" s="103"/>
      <c r="G14" s="30">
        <v>5</v>
      </c>
      <c r="H14" s="31">
        <f>SUM(H15:H31)</f>
        <v>1.0000000000000002</v>
      </c>
      <c r="I14" s="32"/>
      <c r="J14" s="33">
        <f>SUMPRODUCT(I15:I31,H15:H31)/10</f>
        <v>1</v>
      </c>
      <c r="K14" s="34"/>
      <c r="L14" s="29"/>
    </row>
    <row r="15" spans="1:12" ht="116.25" customHeight="1" x14ac:dyDescent="0.35">
      <c r="B15" s="35" t="s">
        <v>33</v>
      </c>
      <c r="C15" s="36" t="s">
        <v>34</v>
      </c>
      <c r="D15" s="36" t="s">
        <v>79</v>
      </c>
      <c r="E15" s="43" t="s">
        <v>19</v>
      </c>
      <c r="F15" s="44"/>
      <c r="G15" s="37" t="b">
        <f>I15&lt;$G$14</f>
        <v>0</v>
      </c>
      <c r="H15" s="38">
        <v>0.08</v>
      </c>
      <c r="I15" s="47">
        <f t="shared" ref="I15:I30" si="0" xml:space="preserve"> IF(E15 = "Comply",10,IF(E15 = "Partial Compliance", 5, IF(E15 = "Do Not Comply", 0)))</f>
        <v>10</v>
      </c>
      <c r="J15" s="37">
        <f>H15*10*I15</f>
        <v>8</v>
      </c>
      <c r="K15" s="37"/>
    </row>
    <row r="16" spans="1:12" ht="148" customHeight="1"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80</v>
      </c>
      <c r="E17" s="43" t="s">
        <v>19</v>
      </c>
      <c r="F17" s="44"/>
      <c r="G17" s="37" t="b">
        <f>I17&lt;$G$14</f>
        <v>0</v>
      </c>
      <c r="H17" s="38">
        <v>0.08</v>
      </c>
      <c r="I17" s="47">
        <f t="shared" si="0"/>
        <v>10</v>
      </c>
      <c r="J17" s="37">
        <f t="shared" si="1"/>
        <v>8</v>
      </c>
      <c r="K17" s="37"/>
    </row>
    <row r="18" spans="1:11" ht="140.25" customHeight="1" x14ac:dyDescent="0.35">
      <c r="B18" s="35" t="s">
        <v>64</v>
      </c>
      <c r="C18" s="35" t="s">
        <v>62</v>
      </c>
      <c r="D18" s="36" t="s">
        <v>97</v>
      </c>
      <c r="E18" s="43" t="s">
        <v>19</v>
      </c>
      <c r="F18" s="44"/>
      <c r="G18" s="37" t="b">
        <f t="shared" ref="G18:G31" si="2">I18&lt;$G$14</f>
        <v>0</v>
      </c>
      <c r="H18" s="38">
        <v>0.08</v>
      </c>
      <c r="I18" s="47">
        <f t="shared" si="0"/>
        <v>10</v>
      </c>
      <c r="J18" s="37">
        <f t="shared" si="1"/>
        <v>8</v>
      </c>
      <c r="K18" s="37"/>
    </row>
    <row r="19" spans="1:11" ht="165" customHeight="1" x14ac:dyDescent="0.35">
      <c r="A19" s="48"/>
      <c r="B19" s="49" t="s">
        <v>39</v>
      </c>
      <c r="C19" s="50" t="s">
        <v>67</v>
      </c>
      <c r="D19" s="50" t="s">
        <v>82</v>
      </c>
      <c r="E19" s="43" t="s">
        <v>19</v>
      </c>
      <c r="F19" s="44"/>
      <c r="G19" s="37" t="b">
        <f t="shared" si="2"/>
        <v>0</v>
      </c>
      <c r="H19" s="38">
        <v>0.08</v>
      </c>
      <c r="I19" s="47">
        <f t="shared" si="0"/>
        <v>10</v>
      </c>
      <c r="J19" s="37">
        <f t="shared" si="1"/>
        <v>8</v>
      </c>
      <c r="K19" s="37"/>
    </row>
    <row r="20" spans="1:11" ht="138.5" x14ac:dyDescent="0.35">
      <c r="B20" s="36" t="s">
        <v>40</v>
      </c>
      <c r="C20" s="35" t="s">
        <v>41</v>
      </c>
      <c r="D20" s="35" t="s">
        <v>83</v>
      </c>
      <c r="E20" s="43" t="s">
        <v>19</v>
      </c>
      <c r="F20" s="44"/>
      <c r="G20" s="37" t="b">
        <f t="shared" si="2"/>
        <v>0</v>
      </c>
      <c r="H20" s="38">
        <v>0.05</v>
      </c>
      <c r="I20" s="47">
        <f t="shared" si="0"/>
        <v>10</v>
      </c>
      <c r="J20" s="37">
        <f t="shared" si="1"/>
        <v>5</v>
      </c>
      <c r="K20" s="37"/>
    </row>
    <row r="21" spans="1:11" ht="176" x14ac:dyDescent="0.35">
      <c r="B21" s="35" t="s">
        <v>42</v>
      </c>
      <c r="C21" s="35" t="s">
        <v>43</v>
      </c>
      <c r="D21" s="35" t="s">
        <v>84</v>
      </c>
      <c r="E21" s="43" t="s">
        <v>19</v>
      </c>
      <c r="F21" s="44"/>
      <c r="G21" s="37" t="b">
        <f t="shared" si="2"/>
        <v>0</v>
      </c>
      <c r="H21" s="38">
        <v>0.05</v>
      </c>
      <c r="I21" s="47">
        <f t="shared" si="0"/>
        <v>10</v>
      </c>
      <c r="J21" s="37">
        <f t="shared" si="1"/>
        <v>5</v>
      </c>
      <c r="K21" s="37"/>
    </row>
    <row r="22" spans="1:11" ht="126" x14ac:dyDescent="0.35">
      <c r="B22" s="35" t="s">
        <v>44</v>
      </c>
      <c r="C22" s="35" t="s">
        <v>45</v>
      </c>
      <c r="D22" s="35" t="s">
        <v>85</v>
      </c>
      <c r="E22" s="43" t="s">
        <v>19</v>
      </c>
      <c r="F22" s="44"/>
      <c r="G22" s="37" t="b">
        <f t="shared" si="2"/>
        <v>0</v>
      </c>
      <c r="H22" s="38">
        <v>0.03</v>
      </c>
      <c r="I22" s="47">
        <f t="shared" si="0"/>
        <v>10</v>
      </c>
      <c r="J22" s="37">
        <f t="shared" si="1"/>
        <v>3</v>
      </c>
      <c r="K22" s="37"/>
    </row>
    <row r="23" spans="1:11" ht="88.5" customHeight="1" x14ac:dyDescent="0.35">
      <c r="B23" s="35" t="s">
        <v>46</v>
      </c>
      <c r="C23" s="35" t="s">
        <v>47</v>
      </c>
      <c r="D23" s="35" t="s">
        <v>86</v>
      </c>
      <c r="E23" s="43" t="s">
        <v>19</v>
      </c>
      <c r="F23" s="44"/>
      <c r="G23" s="37" t="b">
        <f t="shared" si="2"/>
        <v>0</v>
      </c>
      <c r="H23" s="38">
        <v>0.03</v>
      </c>
      <c r="I23" s="47">
        <f t="shared" si="0"/>
        <v>10</v>
      </c>
      <c r="J23" s="37">
        <f t="shared" si="1"/>
        <v>3</v>
      </c>
      <c r="K23" s="37"/>
    </row>
    <row r="24" spans="1:11" ht="88.5" customHeight="1" x14ac:dyDescent="0.35">
      <c r="B24" s="35" t="s">
        <v>48</v>
      </c>
      <c r="C24" s="35" t="s">
        <v>49</v>
      </c>
      <c r="D24" s="35" t="s">
        <v>87</v>
      </c>
      <c r="E24" s="43" t="s">
        <v>19</v>
      </c>
      <c r="F24" s="44"/>
      <c r="G24" s="37" t="b">
        <f t="shared" si="2"/>
        <v>0</v>
      </c>
      <c r="H24" s="38">
        <v>0.03</v>
      </c>
      <c r="I24" s="47">
        <f t="shared" si="0"/>
        <v>10</v>
      </c>
      <c r="J24" s="37">
        <f t="shared" si="1"/>
        <v>3</v>
      </c>
      <c r="K24" s="37"/>
    </row>
    <row r="25" spans="1:11" ht="88" x14ac:dyDescent="0.35">
      <c r="B25" s="35" t="s">
        <v>50</v>
      </c>
      <c r="C25" s="35" t="s">
        <v>51</v>
      </c>
      <c r="D25" s="35" t="s">
        <v>88</v>
      </c>
      <c r="E25" s="43" t="s">
        <v>19</v>
      </c>
      <c r="F25" s="44"/>
      <c r="G25" s="37" t="b">
        <f t="shared" si="2"/>
        <v>0</v>
      </c>
      <c r="H25" s="38">
        <v>0.03</v>
      </c>
      <c r="I25" s="47">
        <f t="shared" si="0"/>
        <v>10</v>
      </c>
      <c r="J25" s="37">
        <f t="shared" si="1"/>
        <v>3</v>
      </c>
      <c r="K25" s="37"/>
    </row>
    <row r="26" spans="1:11" ht="101" x14ac:dyDescent="0.35">
      <c r="B26" s="35" t="s">
        <v>52</v>
      </c>
      <c r="C26" s="35" t="s">
        <v>53</v>
      </c>
      <c r="D26" s="35" t="s">
        <v>89</v>
      </c>
      <c r="E26" s="43" t="s">
        <v>19</v>
      </c>
      <c r="F26" s="44"/>
      <c r="G26" s="37" t="b">
        <f t="shared" si="2"/>
        <v>0</v>
      </c>
      <c r="H26" s="38">
        <v>0.03</v>
      </c>
      <c r="I26" s="47">
        <f t="shared" si="0"/>
        <v>10</v>
      </c>
      <c r="J26" s="37">
        <f t="shared" si="1"/>
        <v>3</v>
      </c>
      <c r="K26" s="37"/>
    </row>
    <row r="27" spans="1:11" ht="221.25" customHeight="1" x14ac:dyDescent="0.35">
      <c r="B27" s="35" t="s">
        <v>74</v>
      </c>
      <c r="C27" s="35" t="s">
        <v>54</v>
      </c>
      <c r="D27" s="36" t="s">
        <v>90</v>
      </c>
      <c r="E27" s="43" t="s">
        <v>19</v>
      </c>
      <c r="F27" s="44"/>
      <c r="G27" s="37" t="b">
        <f t="shared" si="2"/>
        <v>0</v>
      </c>
      <c r="H27" s="38">
        <v>0.1</v>
      </c>
      <c r="I27" s="47">
        <f t="shared" si="0"/>
        <v>10</v>
      </c>
      <c r="J27" s="37">
        <f t="shared" si="1"/>
        <v>10</v>
      </c>
      <c r="K27" s="37"/>
    </row>
    <row r="28" spans="1:11" ht="111.75" customHeight="1" x14ac:dyDescent="0.35">
      <c r="B28" s="35" t="s">
        <v>55</v>
      </c>
      <c r="C28" s="35" t="s">
        <v>91</v>
      </c>
      <c r="D28" s="35" t="s">
        <v>92</v>
      </c>
      <c r="E28" s="43" t="s">
        <v>19</v>
      </c>
      <c r="F28" s="44"/>
      <c r="G28" s="37" t="b">
        <f t="shared" si="2"/>
        <v>0</v>
      </c>
      <c r="H28" s="38">
        <v>0.1</v>
      </c>
      <c r="I28" s="47">
        <f t="shared" si="0"/>
        <v>10</v>
      </c>
      <c r="J28" s="37">
        <f t="shared" si="1"/>
        <v>10</v>
      </c>
      <c r="K28" s="37"/>
    </row>
    <row r="29" spans="1:11" ht="125.5" x14ac:dyDescent="0.35">
      <c r="B29" s="45" t="s">
        <v>56</v>
      </c>
      <c r="C29" s="46" t="s">
        <v>57</v>
      </c>
      <c r="D29" s="46" t="s">
        <v>93</v>
      </c>
      <c r="E29" s="43" t="s">
        <v>19</v>
      </c>
      <c r="F29" s="44"/>
      <c r="G29" s="37" t="b">
        <f t="shared" si="2"/>
        <v>0</v>
      </c>
      <c r="H29" s="38">
        <v>0.05</v>
      </c>
      <c r="I29" s="47">
        <f t="shared" si="0"/>
        <v>10</v>
      </c>
      <c r="J29" s="37">
        <f t="shared" si="1"/>
        <v>5</v>
      </c>
      <c r="K29" s="37"/>
    </row>
    <row r="30" spans="1:11" ht="113" x14ac:dyDescent="0.35">
      <c r="B30" s="45" t="s">
        <v>58</v>
      </c>
      <c r="C30" s="46" t="s">
        <v>59</v>
      </c>
      <c r="D30" s="85" t="s">
        <v>96</v>
      </c>
      <c r="E30" s="43" t="s">
        <v>19</v>
      </c>
      <c r="F30" s="44"/>
      <c r="G30" s="37" t="b">
        <f t="shared" si="2"/>
        <v>0</v>
      </c>
      <c r="H30" s="38">
        <v>0.05</v>
      </c>
      <c r="I30" s="47">
        <f t="shared" si="0"/>
        <v>10</v>
      </c>
      <c r="J30" s="37">
        <f t="shared" si="1"/>
        <v>5</v>
      </c>
      <c r="K30" s="37"/>
    </row>
    <row r="31" spans="1:11" ht="171.75" customHeight="1" x14ac:dyDescent="0.35">
      <c r="B31" s="35" t="s">
        <v>60</v>
      </c>
      <c r="C31" s="36" t="s">
        <v>61</v>
      </c>
      <c r="D31" s="35" t="s">
        <v>94</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2:K12"/>
    <mergeCell ref="B14:F14"/>
    <mergeCell ref="B1:K1"/>
    <mergeCell ref="B3:K3"/>
    <mergeCell ref="B4:C4"/>
    <mergeCell ref="D4:K4"/>
    <mergeCell ref="B5:C5"/>
    <mergeCell ref="D5:K5"/>
  </mergeCells>
  <dataValidations count="3">
    <dataValidation type="list" allowBlank="1" showErrorMessage="1" sqref="E20:E21" xr:uid="{00000000-0002-0000-0300-000000000000}">
      <formula1>$E$7:$E$8</formula1>
    </dataValidation>
    <dataValidation type="list" allowBlank="1" showErrorMessage="1" sqref="E27:E31 E16:E17" xr:uid="{00000000-0002-0000-0300-000001000000}">
      <formula1>$E$7:$E$9</formula1>
    </dataValidation>
    <dataValidation type="list" allowBlank="1" showErrorMessage="1" sqref="E15 E22:E26 E18:E19" xr:uid="{00000000-0002-0000-0300-000002000000}">
      <formula1>$D$7:$D$8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zoomScale="70" zoomScaleNormal="7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93.26953125" style="10" bestFit="1" customWidth="1"/>
    <col min="5" max="5" width="21.453125" style="10" customWidth="1"/>
    <col min="6" max="6" width="51.453125" style="10" customWidth="1"/>
    <col min="7" max="7" width="8.4531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104" t="s">
        <v>101</v>
      </c>
      <c r="C1" s="105"/>
      <c r="D1" s="105"/>
      <c r="E1" s="105"/>
      <c r="F1" s="105"/>
      <c r="G1" s="105"/>
      <c r="H1" s="105"/>
      <c r="I1" s="105"/>
      <c r="J1" s="105"/>
      <c r="K1" s="106"/>
    </row>
    <row r="3" spans="1:12" x14ac:dyDescent="0.35">
      <c r="B3" s="107" t="s">
        <v>76</v>
      </c>
      <c r="C3" s="107"/>
      <c r="D3" s="107"/>
      <c r="E3" s="107"/>
      <c r="F3" s="107"/>
      <c r="G3" s="107"/>
      <c r="H3" s="107"/>
      <c r="I3" s="107"/>
      <c r="J3" s="107"/>
      <c r="K3" s="107"/>
    </row>
    <row r="4" spans="1:12" ht="14.5" thickBot="1" x14ac:dyDescent="0.4">
      <c r="B4" s="108"/>
      <c r="C4" s="108"/>
      <c r="D4" s="108"/>
      <c r="E4" s="108"/>
      <c r="F4" s="108"/>
      <c r="G4" s="108"/>
      <c r="H4" s="108"/>
      <c r="I4" s="108"/>
      <c r="J4" s="108"/>
      <c r="K4" s="108"/>
    </row>
    <row r="5" spans="1:12" ht="14.5" thickBot="1" x14ac:dyDescent="0.4">
      <c r="B5" s="109" t="s">
        <v>18</v>
      </c>
      <c r="C5" s="110"/>
      <c r="D5" s="111"/>
      <c r="E5" s="112"/>
      <c r="F5" s="112"/>
      <c r="G5" s="112"/>
      <c r="H5" s="112"/>
      <c r="I5" s="112"/>
      <c r="J5" s="112"/>
      <c r="K5" s="11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73</v>
      </c>
    </row>
    <row r="12" spans="1:12" x14ac:dyDescent="0.35">
      <c r="A12" s="39"/>
      <c r="B12" s="100" t="s">
        <v>27</v>
      </c>
      <c r="C12" s="101"/>
      <c r="D12" s="101"/>
      <c r="E12" s="101"/>
      <c r="F12" s="101"/>
      <c r="G12" s="101"/>
      <c r="H12" s="101"/>
      <c r="I12" s="101"/>
      <c r="J12" s="101"/>
      <c r="K12" s="101"/>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102" t="s">
        <v>32</v>
      </c>
      <c r="C14" s="103"/>
      <c r="D14" s="103"/>
      <c r="E14" s="103"/>
      <c r="F14" s="103"/>
      <c r="G14" s="30">
        <v>5</v>
      </c>
      <c r="H14" s="31">
        <f>SUM(H15:H31)</f>
        <v>1.0000000000000002</v>
      </c>
      <c r="I14" s="32"/>
      <c r="J14" s="33">
        <f>SUMPRODUCT(I15:I31,H15:H31)/10</f>
        <v>1</v>
      </c>
      <c r="K14" s="34"/>
      <c r="L14" s="29"/>
    </row>
    <row r="15" spans="1:12" ht="116.25" customHeight="1" x14ac:dyDescent="0.35">
      <c r="B15" s="35" t="s">
        <v>33</v>
      </c>
      <c r="C15" s="36" t="s">
        <v>34</v>
      </c>
      <c r="D15" s="36" t="s">
        <v>79</v>
      </c>
      <c r="E15" s="43" t="s">
        <v>19</v>
      </c>
      <c r="F15" s="44"/>
      <c r="G15" s="37" t="b">
        <f>I15&lt;$G$14</f>
        <v>0</v>
      </c>
      <c r="H15" s="38">
        <v>0.08</v>
      </c>
      <c r="I15" s="47">
        <f t="shared" ref="I15:I30" si="0" xml:space="preserve"> IF(E15 = "Comply",10,IF(E15 = "Partial Compliance", 5, IF(E15 = "Do Not Comply", 0)))</f>
        <v>10</v>
      </c>
      <c r="J15" s="37">
        <f>H15*10*I15</f>
        <v>8</v>
      </c>
      <c r="K15" s="37"/>
    </row>
    <row r="16" spans="1:12" ht="136" customHeight="1"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80</v>
      </c>
      <c r="E17" s="43" t="s">
        <v>19</v>
      </c>
      <c r="F17" s="44"/>
      <c r="G17" s="37" t="b">
        <f>I17&lt;$G$14</f>
        <v>0</v>
      </c>
      <c r="H17" s="38">
        <v>0.08</v>
      </c>
      <c r="I17" s="47">
        <f t="shared" si="0"/>
        <v>10</v>
      </c>
      <c r="J17" s="37">
        <f t="shared" si="1"/>
        <v>8</v>
      </c>
      <c r="K17" s="37"/>
    </row>
    <row r="18" spans="1:11" ht="140.25" customHeight="1" x14ac:dyDescent="0.35">
      <c r="B18" s="35" t="s">
        <v>64</v>
      </c>
      <c r="C18" s="35" t="s">
        <v>62</v>
      </c>
      <c r="D18" s="36" t="s">
        <v>97</v>
      </c>
      <c r="E18" s="43" t="s">
        <v>19</v>
      </c>
      <c r="F18" s="44"/>
      <c r="G18" s="37" t="b">
        <f t="shared" ref="G18:G31" si="2">I18&lt;$G$14</f>
        <v>0</v>
      </c>
      <c r="H18" s="38">
        <v>0.08</v>
      </c>
      <c r="I18" s="47">
        <f t="shared" si="0"/>
        <v>10</v>
      </c>
      <c r="J18" s="37">
        <f t="shared" si="1"/>
        <v>8</v>
      </c>
      <c r="K18" s="37"/>
    </row>
    <row r="19" spans="1:11" ht="165" customHeight="1" x14ac:dyDescent="0.35">
      <c r="A19" s="48"/>
      <c r="B19" s="49" t="s">
        <v>39</v>
      </c>
      <c r="C19" s="50" t="s">
        <v>67</v>
      </c>
      <c r="D19" s="50" t="s">
        <v>82</v>
      </c>
      <c r="E19" s="43" t="s">
        <v>19</v>
      </c>
      <c r="F19" s="44"/>
      <c r="G19" s="37" t="b">
        <f t="shared" si="2"/>
        <v>0</v>
      </c>
      <c r="H19" s="38">
        <v>0.08</v>
      </c>
      <c r="I19" s="47">
        <f t="shared" si="0"/>
        <v>10</v>
      </c>
      <c r="J19" s="37">
        <f t="shared" si="1"/>
        <v>8</v>
      </c>
      <c r="K19" s="37"/>
    </row>
    <row r="20" spans="1:11" ht="132.75" customHeight="1" x14ac:dyDescent="0.35">
      <c r="B20" s="36" t="s">
        <v>40</v>
      </c>
      <c r="C20" s="35" t="s">
        <v>41</v>
      </c>
      <c r="D20" s="35" t="s">
        <v>83</v>
      </c>
      <c r="E20" s="43" t="s">
        <v>19</v>
      </c>
      <c r="F20" s="44"/>
      <c r="G20" s="37" t="b">
        <f t="shared" si="2"/>
        <v>0</v>
      </c>
      <c r="H20" s="38">
        <v>0.05</v>
      </c>
      <c r="I20" s="47">
        <f t="shared" si="0"/>
        <v>10</v>
      </c>
      <c r="J20" s="37">
        <f t="shared" si="1"/>
        <v>5</v>
      </c>
      <c r="K20" s="37"/>
    </row>
    <row r="21" spans="1:11" ht="163.5" x14ac:dyDescent="0.35">
      <c r="B21" s="35" t="s">
        <v>42</v>
      </c>
      <c r="C21" s="35" t="s">
        <v>43</v>
      </c>
      <c r="D21" s="35" t="s">
        <v>84</v>
      </c>
      <c r="E21" s="43" t="s">
        <v>19</v>
      </c>
      <c r="F21" s="44"/>
      <c r="G21" s="37" t="b">
        <f t="shared" si="2"/>
        <v>0</v>
      </c>
      <c r="H21" s="38">
        <v>0.05</v>
      </c>
      <c r="I21" s="47">
        <f t="shared" si="0"/>
        <v>10</v>
      </c>
      <c r="J21" s="37">
        <f t="shared" si="1"/>
        <v>5</v>
      </c>
      <c r="K21" s="37"/>
    </row>
    <row r="22" spans="1:11" ht="119.25" customHeight="1" x14ac:dyDescent="0.35">
      <c r="B22" s="35" t="s">
        <v>44</v>
      </c>
      <c r="C22" s="35" t="s">
        <v>45</v>
      </c>
      <c r="D22" s="35" t="s">
        <v>85</v>
      </c>
      <c r="E22" s="43" t="s">
        <v>19</v>
      </c>
      <c r="F22" s="44"/>
      <c r="G22" s="37" t="b">
        <f t="shared" si="2"/>
        <v>0</v>
      </c>
      <c r="H22" s="38">
        <v>0.03</v>
      </c>
      <c r="I22" s="47">
        <f t="shared" si="0"/>
        <v>10</v>
      </c>
      <c r="J22" s="37">
        <f t="shared" si="1"/>
        <v>3</v>
      </c>
      <c r="K22" s="37"/>
    </row>
    <row r="23" spans="1:11" ht="88.5" customHeight="1" x14ac:dyDescent="0.35">
      <c r="B23" s="35" t="s">
        <v>46</v>
      </c>
      <c r="C23" s="35" t="s">
        <v>47</v>
      </c>
      <c r="D23" s="35" t="s">
        <v>86</v>
      </c>
      <c r="E23" s="43" t="s">
        <v>19</v>
      </c>
      <c r="F23" s="44"/>
      <c r="G23" s="37" t="b">
        <f t="shared" si="2"/>
        <v>0</v>
      </c>
      <c r="H23" s="38">
        <v>0.03</v>
      </c>
      <c r="I23" s="47">
        <f t="shared" si="0"/>
        <v>10</v>
      </c>
      <c r="J23" s="37">
        <f t="shared" si="1"/>
        <v>3</v>
      </c>
      <c r="K23" s="37"/>
    </row>
    <row r="24" spans="1:11" ht="88.5" customHeight="1" x14ac:dyDescent="0.35">
      <c r="B24" s="35" t="s">
        <v>48</v>
      </c>
      <c r="C24" s="35" t="s">
        <v>49</v>
      </c>
      <c r="D24" s="35" t="s">
        <v>87</v>
      </c>
      <c r="E24" s="43" t="s">
        <v>19</v>
      </c>
      <c r="F24" s="44"/>
      <c r="G24" s="37" t="b">
        <f t="shared" si="2"/>
        <v>0</v>
      </c>
      <c r="H24" s="38">
        <v>0.03</v>
      </c>
      <c r="I24" s="47">
        <f t="shared" si="0"/>
        <v>10</v>
      </c>
      <c r="J24" s="37">
        <f t="shared" si="1"/>
        <v>3</v>
      </c>
      <c r="K24" s="37"/>
    </row>
    <row r="25" spans="1:11" ht="88" x14ac:dyDescent="0.35">
      <c r="B25" s="35" t="s">
        <v>50</v>
      </c>
      <c r="C25" s="35" t="s">
        <v>51</v>
      </c>
      <c r="D25" s="35" t="s">
        <v>88</v>
      </c>
      <c r="E25" s="43" t="s">
        <v>19</v>
      </c>
      <c r="F25" s="44"/>
      <c r="G25" s="37" t="b">
        <f t="shared" si="2"/>
        <v>0</v>
      </c>
      <c r="H25" s="38">
        <v>0.03</v>
      </c>
      <c r="I25" s="47">
        <f t="shared" si="0"/>
        <v>10</v>
      </c>
      <c r="J25" s="37">
        <f t="shared" si="1"/>
        <v>3</v>
      </c>
      <c r="K25" s="37"/>
    </row>
    <row r="26" spans="1:11" ht="92.25" customHeight="1" x14ac:dyDescent="0.35">
      <c r="B26" s="35" t="s">
        <v>52</v>
      </c>
      <c r="C26" s="35" t="s">
        <v>53</v>
      </c>
      <c r="D26" s="35" t="s">
        <v>89</v>
      </c>
      <c r="E26" s="43" t="s">
        <v>19</v>
      </c>
      <c r="F26" s="44"/>
      <c r="G26" s="37" t="b">
        <f t="shared" si="2"/>
        <v>0</v>
      </c>
      <c r="H26" s="38">
        <v>0.03</v>
      </c>
      <c r="I26" s="47">
        <f t="shared" si="0"/>
        <v>10</v>
      </c>
      <c r="J26" s="37">
        <f t="shared" si="1"/>
        <v>3</v>
      </c>
      <c r="K26" s="37"/>
    </row>
    <row r="27" spans="1:11" ht="221.25" customHeight="1" x14ac:dyDescent="0.35">
      <c r="B27" s="35" t="s">
        <v>74</v>
      </c>
      <c r="C27" s="35" t="s">
        <v>54</v>
      </c>
      <c r="D27" s="36" t="s">
        <v>90</v>
      </c>
      <c r="E27" s="43" t="s">
        <v>19</v>
      </c>
      <c r="F27" s="44"/>
      <c r="G27" s="37" t="b">
        <f t="shared" si="2"/>
        <v>0</v>
      </c>
      <c r="H27" s="38">
        <v>0.1</v>
      </c>
      <c r="I27" s="47">
        <f t="shared" si="0"/>
        <v>10</v>
      </c>
      <c r="J27" s="37">
        <f t="shared" si="1"/>
        <v>10</v>
      </c>
      <c r="K27" s="37"/>
    </row>
    <row r="28" spans="1:11" ht="111.75" customHeight="1" x14ac:dyDescent="0.35">
      <c r="B28" s="35" t="s">
        <v>55</v>
      </c>
      <c r="C28" s="35" t="s">
        <v>91</v>
      </c>
      <c r="D28" s="35" t="s">
        <v>92</v>
      </c>
      <c r="E28" s="43" t="s">
        <v>19</v>
      </c>
      <c r="F28" s="44"/>
      <c r="G28" s="37" t="b">
        <f t="shared" si="2"/>
        <v>0</v>
      </c>
      <c r="H28" s="38">
        <v>0.1</v>
      </c>
      <c r="I28" s="47">
        <f t="shared" si="0"/>
        <v>10</v>
      </c>
      <c r="J28" s="37">
        <f t="shared" si="1"/>
        <v>10</v>
      </c>
      <c r="K28" s="37"/>
    </row>
    <row r="29" spans="1:11" ht="111.75" customHeight="1" x14ac:dyDescent="0.35">
      <c r="B29" s="45" t="s">
        <v>56</v>
      </c>
      <c r="C29" s="46" t="s">
        <v>57</v>
      </c>
      <c r="D29" s="46" t="s">
        <v>93</v>
      </c>
      <c r="E29" s="43" t="s">
        <v>19</v>
      </c>
      <c r="F29" s="44"/>
      <c r="G29" s="37" t="b">
        <f t="shared" si="2"/>
        <v>0</v>
      </c>
      <c r="H29" s="38">
        <v>0.05</v>
      </c>
      <c r="I29" s="47">
        <f t="shared" si="0"/>
        <v>10</v>
      </c>
      <c r="J29" s="37">
        <f t="shared" si="1"/>
        <v>5</v>
      </c>
      <c r="K29" s="37"/>
    </row>
    <row r="30" spans="1:11" ht="111.75" customHeight="1" x14ac:dyDescent="0.35">
      <c r="B30" s="45" t="s">
        <v>58</v>
      </c>
      <c r="C30" s="46" t="s">
        <v>59</v>
      </c>
      <c r="D30" s="85" t="s">
        <v>96</v>
      </c>
      <c r="E30" s="43" t="s">
        <v>19</v>
      </c>
      <c r="F30" s="44"/>
      <c r="G30" s="37" t="b">
        <f t="shared" si="2"/>
        <v>0</v>
      </c>
      <c r="H30" s="38">
        <v>0.05</v>
      </c>
      <c r="I30" s="47">
        <f t="shared" si="0"/>
        <v>10</v>
      </c>
      <c r="J30" s="37">
        <f t="shared" si="1"/>
        <v>5</v>
      </c>
      <c r="K30" s="37"/>
    </row>
    <row r="31" spans="1:11" ht="171.75" customHeight="1" x14ac:dyDescent="0.35">
      <c r="B31" s="35" t="s">
        <v>60</v>
      </c>
      <c r="C31" s="36" t="s">
        <v>61</v>
      </c>
      <c r="D31" s="35" t="s">
        <v>94</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2:K12"/>
    <mergeCell ref="B14:F14"/>
    <mergeCell ref="B1:K1"/>
    <mergeCell ref="B3:K3"/>
    <mergeCell ref="B4:C4"/>
    <mergeCell ref="D4:K4"/>
    <mergeCell ref="B5:C5"/>
    <mergeCell ref="D5:K5"/>
  </mergeCells>
  <dataValidations count="3">
    <dataValidation type="list" allowBlank="1" showErrorMessage="1" sqref="E20:E21" xr:uid="{00000000-0002-0000-0400-000000000000}">
      <formula1>$E$7:$E$8</formula1>
    </dataValidation>
    <dataValidation type="list" allowBlank="1" showErrorMessage="1" sqref="E27:E31 E16:E17" xr:uid="{00000000-0002-0000-0400-000001000000}">
      <formula1>$E$7:$E$9</formula1>
    </dataValidation>
    <dataValidation type="list" allowBlank="1" showErrorMessage="1" sqref="E15 E22:E26 E18:E19" xr:uid="{00000000-0002-0000-0400-000002000000}">
      <formula1>$D$7:$D$8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zoomScale="70" zoomScaleNormal="7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86.7265625" style="10" bestFit="1" customWidth="1"/>
    <col min="5" max="5" width="21.453125" style="10" customWidth="1"/>
    <col min="6" max="6" width="51.453125" style="10" customWidth="1"/>
    <col min="7" max="7" width="10.179687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104" t="s">
        <v>101</v>
      </c>
      <c r="C1" s="105"/>
      <c r="D1" s="105"/>
      <c r="E1" s="105"/>
      <c r="F1" s="105"/>
      <c r="G1" s="105"/>
      <c r="H1" s="105"/>
      <c r="I1" s="105"/>
      <c r="J1" s="105"/>
      <c r="K1" s="106"/>
    </row>
    <row r="3" spans="1:12" x14ac:dyDescent="0.35">
      <c r="B3" s="107" t="s">
        <v>78</v>
      </c>
      <c r="C3" s="107"/>
      <c r="D3" s="107"/>
      <c r="E3" s="107"/>
      <c r="F3" s="107"/>
      <c r="G3" s="107"/>
      <c r="H3" s="107"/>
      <c r="I3" s="107"/>
      <c r="J3" s="107"/>
      <c r="K3" s="107"/>
    </row>
    <row r="4" spans="1:12" ht="14.5" thickBot="1" x14ac:dyDescent="0.4">
      <c r="B4" s="108"/>
      <c r="C4" s="108"/>
      <c r="D4" s="108"/>
      <c r="E4" s="108"/>
      <c r="F4" s="108"/>
      <c r="G4" s="108"/>
      <c r="H4" s="108"/>
      <c r="I4" s="108"/>
      <c r="J4" s="108"/>
      <c r="K4" s="108"/>
    </row>
    <row r="5" spans="1:12" ht="14.5" thickBot="1" x14ac:dyDescent="0.4">
      <c r="B5" s="109" t="s">
        <v>18</v>
      </c>
      <c r="C5" s="110"/>
      <c r="D5" s="111"/>
      <c r="E5" s="112"/>
      <c r="F5" s="112"/>
      <c r="G5" s="112"/>
      <c r="H5" s="112"/>
      <c r="I5" s="112"/>
      <c r="J5" s="112"/>
      <c r="K5" s="11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t="s">
        <v>73</v>
      </c>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73</v>
      </c>
    </row>
    <row r="12" spans="1:12" x14ac:dyDescent="0.35">
      <c r="A12" s="39"/>
      <c r="B12" s="100" t="s">
        <v>27</v>
      </c>
      <c r="C12" s="101"/>
      <c r="D12" s="101"/>
      <c r="E12" s="101"/>
      <c r="F12" s="101"/>
      <c r="G12" s="101"/>
      <c r="H12" s="101"/>
      <c r="I12" s="101"/>
      <c r="J12" s="101"/>
      <c r="K12" s="101"/>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102" t="s">
        <v>32</v>
      </c>
      <c r="C14" s="103"/>
      <c r="D14" s="103"/>
      <c r="E14" s="103"/>
      <c r="F14" s="103"/>
      <c r="G14" s="30">
        <v>5</v>
      </c>
      <c r="H14" s="31">
        <f>SUM(H15:H31)</f>
        <v>1.0000000000000002</v>
      </c>
      <c r="I14" s="32"/>
      <c r="J14" s="33">
        <f>SUMPRODUCT(I15:I31,H15:H31)/10</f>
        <v>1</v>
      </c>
      <c r="K14" s="34"/>
      <c r="L14" s="29"/>
    </row>
    <row r="15" spans="1:12" ht="116.25" customHeight="1" x14ac:dyDescent="0.35">
      <c r="B15" s="35" t="s">
        <v>33</v>
      </c>
      <c r="C15" s="36" t="s">
        <v>34</v>
      </c>
      <c r="D15" s="36" t="s">
        <v>79</v>
      </c>
      <c r="E15" s="43" t="s">
        <v>19</v>
      </c>
      <c r="F15" s="44"/>
      <c r="G15" s="37" t="b">
        <f>I15&lt;$G$14</f>
        <v>0</v>
      </c>
      <c r="H15" s="38">
        <v>0.08</v>
      </c>
      <c r="I15" s="47">
        <f t="shared" ref="I15:I30" si="0" xml:space="preserve"> IF(E15 = "Comply",10,IF(E15 = "Partial Compliance", 5, IF(E15 = "Do Not Comply", 0)))</f>
        <v>10</v>
      </c>
      <c r="J15" s="37">
        <f>H15*10*I15</f>
        <v>8</v>
      </c>
      <c r="K15" s="37"/>
    </row>
    <row r="16" spans="1:12" ht="216" customHeight="1"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80</v>
      </c>
      <c r="E17" s="43" t="s">
        <v>19</v>
      </c>
      <c r="F17" s="44"/>
      <c r="G17" s="37" t="b">
        <f>I17&lt;$G$14</f>
        <v>0</v>
      </c>
      <c r="H17" s="38">
        <v>0.08</v>
      </c>
      <c r="I17" s="47">
        <f t="shared" si="0"/>
        <v>10</v>
      </c>
      <c r="J17" s="37">
        <f t="shared" si="1"/>
        <v>8</v>
      </c>
      <c r="K17" s="37"/>
    </row>
    <row r="18" spans="1:11" ht="140.25" customHeight="1" x14ac:dyDescent="0.35">
      <c r="B18" s="82" t="s">
        <v>68</v>
      </c>
      <c r="C18" s="77" t="s">
        <v>69</v>
      </c>
      <c r="D18" s="36" t="s">
        <v>97</v>
      </c>
      <c r="E18" s="43" t="s">
        <v>19</v>
      </c>
      <c r="F18" s="44"/>
      <c r="G18" s="37" t="b">
        <f t="shared" ref="G18:G31" si="2">I18&lt;$G$14</f>
        <v>0</v>
      </c>
      <c r="H18" s="38">
        <v>0.08</v>
      </c>
      <c r="I18" s="47">
        <f t="shared" si="0"/>
        <v>10</v>
      </c>
      <c r="J18" s="37">
        <f t="shared" si="1"/>
        <v>8</v>
      </c>
      <c r="K18" s="37"/>
    </row>
    <row r="19" spans="1:11" ht="165" customHeight="1" x14ac:dyDescent="0.35">
      <c r="A19" s="48"/>
      <c r="B19" s="49" t="s">
        <v>39</v>
      </c>
      <c r="C19" s="50" t="s">
        <v>67</v>
      </c>
      <c r="D19" s="50" t="s">
        <v>82</v>
      </c>
      <c r="E19" s="43" t="s">
        <v>19</v>
      </c>
      <c r="F19" s="44"/>
      <c r="G19" s="37" t="b">
        <f t="shared" si="2"/>
        <v>0</v>
      </c>
      <c r="H19" s="38">
        <v>0.08</v>
      </c>
      <c r="I19" s="47">
        <f t="shared" si="0"/>
        <v>10</v>
      </c>
      <c r="J19" s="37">
        <f t="shared" si="1"/>
        <v>8</v>
      </c>
      <c r="K19" s="37"/>
    </row>
    <row r="20" spans="1:11" ht="138.5" x14ac:dyDescent="0.35">
      <c r="B20" s="36" t="s">
        <v>40</v>
      </c>
      <c r="C20" s="35" t="s">
        <v>41</v>
      </c>
      <c r="D20" s="35" t="s">
        <v>83</v>
      </c>
      <c r="E20" s="43" t="s">
        <v>19</v>
      </c>
      <c r="F20" s="44"/>
      <c r="G20" s="37" t="b">
        <f t="shared" si="2"/>
        <v>0</v>
      </c>
      <c r="H20" s="38">
        <v>0.05</v>
      </c>
      <c r="I20" s="47">
        <f t="shared" si="0"/>
        <v>10</v>
      </c>
      <c r="J20" s="37">
        <f t="shared" si="1"/>
        <v>5</v>
      </c>
      <c r="K20" s="37"/>
    </row>
    <row r="21" spans="1:11" ht="163.5" x14ac:dyDescent="0.35">
      <c r="B21" s="35" t="s">
        <v>42</v>
      </c>
      <c r="C21" s="35" t="s">
        <v>43</v>
      </c>
      <c r="D21" s="35" t="s">
        <v>84</v>
      </c>
      <c r="E21" s="43" t="s">
        <v>19</v>
      </c>
      <c r="F21" s="44"/>
      <c r="G21" s="37" t="b">
        <f t="shared" si="2"/>
        <v>0</v>
      </c>
      <c r="H21" s="38">
        <v>0.05</v>
      </c>
      <c r="I21" s="47">
        <f t="shared" si="0"/>
        <v>10</v>
      </c>
      <c r="J21" s="37">
        <f t="shared" si="1"/>
        <v>5</v>
      </c>
      <c r="K21" s="37"/>
    </row>
    <row r="22" spans="1:11" ht="119.25" customHeight="1" x14ac:dyDescent="0.35">
      <c r="B22" s="35" t="s">
        <v>44</v>
      </c>
      <c r="C22" s="35" t="s">
        <v>45</v>
      </c>
      <c r="D22" s="35" t="s">
        <v>85</v>
      </c>
      <c r="E22" s="43" t="s">
        <v>19</v>
      </c>
      <c r="F22" s="44"/>
      <c r="G22" s="37" t="b">
        <f t="shared" si="2"/>
        <v>0</v>
      </c>
      <c r="H22" s="38">
        <v>0.03</v>
      </c>
      <c r="I22" s="47">
        <f t="shared" si="0"/>
        <v>10</v>
      </c>
      <c r="J22" s="37">
        <f t="shared" si="1"/>
        <v>3</v>
      </c>
      <c r="K22" s="37"/>
    </row>
    <row r="23" spans="1:11" ht="88.5" customHeight="1" x14ac:dyDescent="0.35">
      <c r="B23" s="35" t="s">
        <v>46</v>
      </c>
      <c r="C23" s="35" t="s">
        <v>47</v>
      </c>
      <c r="D23" s="35" t="s">
        <v>86</v>
      </c>
      <c r="E23" s="43" t="s">
        <v>19</v>
      </c>
      <c r="F23" s="44"/>
      <c r="G23" s="37" t="b">
        <f t="shared" si="2"/>
        <v>0</v>
      </c>
      <c r="H23" s="38">
        <v>0.03</v>
      </c>
      <c r="I23" s="47">
        <f t="shared" si="0"/>
        <v>10</v>
      </c>
      <c r="J23" s="37">
        <f t="shared" si="1"/>
        <v>3</v>
      </c>
      <c r="K23" s="37"/>
    </row>
    <row r="24" spans="1:11" ht="88.5" customHeight="1" x14ac:dyDescent="0.35">
      <c r="B24" s="35" t="s">
        <v>48</v>
      </c>
      <c r="C24" s="35" t="s">
        <v>49</v>
      </c>
      <c r="D24" s="35" t="s">
        <v>87</v>
      </c>
      <c r="E24" s="43" t="s">
        <v>19</v>
      </c>
      <c r="F24" s="44"/>
      <c r="G24" s="37" t="b">
        <f t="shared" si="2"/>
        <v>0</v>
      </c>
      <c r="H24" s="38">
        <v>0.03</v>
      </c>
      <c r="I24" s="47">
        <f t="shared" si="0"/>
        <v>10</v>
      </c>
      <c r="J24" s="37">
        <f t="shared" si="1"/>
        <v>3</v>
      </c>
      <c r="K24" s="37"/>
    </row>
    <row r="25" spans="1:11" ht="88" x14ac:dyDescent="0.35">
      <c r="B25" s="35" t="s">
        <v>50</v>
      </c>
      <c r="C25" s="35" t="s">
        <v>51</v>
      </c>
      <c r="D25" s="35" t="s">
        <v>88</v>
      </c>
      <c r="E25" s="43" t="s">
        <v>19</v>
      </c>
      <c r="F25" s="44"/>
      <c r="G25" s="37" t="b">
        <f t="shared" si="2"/>
        <v>0</v>
      </c>
      <c r="H25" s="38">
        <v>0.03</v>
      </c>
      <c r="I25" s="47">
        <f t="shared" si="0"/>
        <v>10</v>
      </c>
      <c r="J25" s="37">
        <f t="shared" si="1"/>
        <v>3</v>
      </c>
      <c r="K25" s="37"/>
    </row>
    <row r="26" spans="1:11" ht="92.25" customHeight="1" x14ac:dyDescent="0.35">
      <c r="B26" s="35" t="s">
        <v>52</v>
      </c>
      <c r="C26" s="35" t="s">
        <v>53</v>
      </c>
      <c r="D26" s="35" t="s">
        <v>89</v>
      </c>
      <c r="E26" s="43" t="s">
        <v>19</v>
      </c>
      <c r="F26" s="44"/>
      <c r="G26" s="37" t="b">
        <f t="shared" si="2"/>
        <v>0</v>
      </c>
      <c r="H26" s="38">
        <v>0.03</v>
      </c>
      <c r="I26" s="47">
        <f t="shared" si="0"/>
        <v>10</v>
      </c>
      <c r="J26" s="37">
        <f t="shared" si="1"/>
        <v>3</v>
      </c>
      <c r="K26" s="37"/>
    </row>
    <row r="27" spans="1:11" ht="221.25" customHeight="1" x14ac:dyDescent="0.35">
      <c r="B27" s="35" t="s">
        <v>74</v>
      </c>
      <c r="C27" s="35" t="s">
        <v>54</v>
      </c>
      <c r="D27" s="36" t="s">
        <v>90</v>
      </c>
      <c r="E27" s="43" t="s">
        <v>19</v>
      </c>
      <c r="F27" s="44"/>
      <c r="G27" s="37" t="b">
        <f t="shared" si="2"/>
        <v>0</v>
      </c>
      <c r="H27" s="38">
        <v>0.1</v>
      </c>
      <c r="I27" s="47">
        <f t="shared" si="0"/>
        <v>10</v>
      </c>
      <c r="J27" s="37">
        <f t="shared" si="1"/>
        <v>10</v>
      </c>
      <c r="K27" s="37"/>
    </row>
    <row r="28" spans="1:11" ht="113" x14ac:dyDescent="0.35">
      <c r="B28" s="35" t="s">
        <v>55</v>
      </c>
      <c r="C28" s="35" t="s">
        <v>91</v>
      </c>
      <c r="D28" s="35" t="s">
        <v>92</v>
      </c>
      <c r="E28" s="43" t="s">
        <v>19</v>
      </c>
      <c r="F28" s="44"/>
      <c r="G28" s="37" t="b">
        <f t="shared" si="2"/>
        <v>0</v>
      </c>
      <c r="H28" s="38">
        <v>0.1</v>
      </c>
      <c r="I28" s="47">
        <f t="shared" si="0"/>
        <v>10</v>
      </c>
      <c r="J28" s="37">
        <f t="shared" si="1"/>
        <v>10</v>
      </c>
      <c r="K28" s="37"/>
    </row>
    <row r="29" spans="1:11" ht="113" x14ac:dyDescent="0.35">
      <c r="B29" s="45" t="s">
        <v>56</v>
      </c>
      <c r="C29" s="46" t="s">
        <v>57</v>
      </c>
      <c r="D29" s="46" t="s">
        <v>93</v>
      </c>
      <c r="E29" s="43" t="s">
        <v>19</v>
      </c>
      <c r="F29" s="44"/>
      <c r="G29" s="37" t="b">
        <f t="shared" si="2"/>
        <v>0</v>
      </c>
      <c r="H29" s="38">
        <v>0.05</v>
      </c>
      <c r="I29" s="47">
        <f t="shared" si="0"/>
        <v>10</v>
      </c>
      <c r="J29" s="37">
        <f t="shared" si="1"/>
        <v>5</v>
      </c>
      <c r="K29" s="37"/>
    </row>
    <row r="30" spans="1:11" ht="113" x14ac:dyDescent="0.35">
      <c r="B30" s="45" t="s">
        <v>58</v>
      </c>
      <c r="C30" s="46" t="s">
        <v>59</v>
      </c>
      <c r="D30" s="85" t="s">
        <v>96</v>
      </c>
      <c r="E30" s="43" t="s">
        <v>19</v>
      </c>
      <c r="F30" s="44"/>
      <c r="G30" s="37" t="b">
        <f t="shared" si="2"/>
        <v>0</v>
      </c>
      <c r="H30" s="38">
        <v>0.05</v>
      </c>
      <c r="I30" s="47">
        <f t="shared" si="0"/>
        <v>10</v>
      </c>
      <c r="J30" s="37">
        <f t="shared" si="1"/>
        <v>5</v>
      </c>
      <c r="K30" s="37"/>
    </row>
    <row r="31" spans="1:11" ht="171.75" customHeight="1" x14ac:dyDescent="0.35">
      <c r="B31" s="35" t="s">
        <v>60</v>
      </c>
      <c r="C31" s="36" t="s">
        <v>61</v>
      </c>
      <c r="D31" s="35" t="s">
        <v>94</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2:K12"/>
    <mergeCell ref="B14:F14"/>
    <mergeCell ref="B1:K1"/>
    <mergeCell ref="B3:K3"/>
    <mergeCell ref="B4:C4"/>
    <mergeCell ref="D4:K4"/>
    <mergeCell ref="B5:C5"/>
    <mergeCell ref="D5:K5"/>
  </mergeCells>
  <dataValidations count="3">
    <dataValidation type="list" allowBlank="1" showErrorMessage="1" sqref="E20:E21" xr:uid="{00000000-0002-0000-0500-000000000000}">
      <formula1>$E$7:$E$8</formula1>
    </dataValidation>
    <dataValidation type="list" allowBlank="1" showErrorMessage="1" sqref="E27:E31 E16:E17" xr:uid="{00000000-0002-0000-0500-000001000000}">
      <formula1>$E$7:$E$9</formula1>
    </dataValidation>
    <dataValidation type="list" allowBlank="1" showErrorMessage="1" sqref="E15 E22:E26 E18:E19" xr:uid="{00000000-0002-0000-0500-000002000000}">
      <formula1>$D$7:$D$8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2"/>
  <sheetViews>
    <sheetView zoomScale="70" zoomScaleNormal="70" workbookViewId="0">
      <selection activeCell="A3" sqref="A3:J3"/>
    </sheetView>
  </sheetViews>
  <sheetFormatPr defaultColWidth="15.1796875" defaultRowHeight="14" x14ac:dyDescent="0.35"/>
  <cols>
    <col min="1" max="1" width="15.453125" style="51" customWidth="1"/>
    <col min="2" max="2" width="47.453125" style="51" customWidth="1"/>
    <col min="3" max="3" width="79.26953125" style="51" customWidth="1"/>
    <col min="4" max="4" width="21.453125" style="51" customWidth="1"/>
    <col min="5" max="5" width="51.453125" style="51" customWidth="1"/>
    <col min="6" max="6" width="9.453125" style="51" customWidth="1"/>
    <col min="7" max="7" width="23.453125" style="51" customWidth="1"/>
    <col min="8" max="8" width="10.453125" style="51" customWidth="1"/>
    <col min="9" max="9" width="11.453125" style="51" customWidth="1"/>
    <col min="10" max="10" width="11.1796875" style="51" customWidth="1"/>
    <col min="11" max="11" width="1.453125" style="51" customWidth="1"/>
    <col min="12" max="20" width="5.453125" style="51" customWidth="1"/>
    <col min="21" max="25" width="13.453125" style="51" customWidth="1"/>
    <col min="26" max="16384" width="15.1796875" style="51"/>
  </cols>
  <sheetData>
    <row r="1" spans="1:11" ht="18.5" thickBot="1" x14ac:dyDescent="0.4">
      <c r="A1" s="104" t="s">
        <v>101</v>
      </c>
      <c r="B1" s="105"/>
      <c r="C1" s="105"/>
      <c r="D1" s="105"/>
      <c r="E1" s="105"/>
      <c r="F1" s="105"/>
      <c r="G1" s="105"/>
      <c r="H1" s="105"/>
      <c r="I1" s="105"/>
      <c r="J1" s="106"/>
    </row>
    <row r="3" spans="1:11" x14ac:dyDescent="0.35">
      <c r="A3" s="107" t="s">
        <v>77</v>
      </c>
      <c r="B3" s="107"/>
      <c r="C3" s="107"/>
      <c r="D3" s="107"/>
      <c r="E3" s="107"/>
      <c r="F3" s="107"/>
      <c r="G3" s="107"/>
      <c r="H3" s="107"/>
      <c r="I3" s="107"/>
      <c r="J3" s="107"/>
    </row>
    <row r="4" spans="1:11" ht="14.5" thickBot="1" x14ac:dyDescent="0.4">
      <c r="A4" s="118"/>
      <c r="B4" s="118"/>
      <c r="C4" s="118"/>
      <c r="D4" s="118"/>
      <c r="E4" s="118"/>
      <c r="F4" s="118"/>
      <c r="G4" s="118"/>
      <c r="H4" s="118"/>
      <c r="I4" s="118"/>
      <c r="J4" s="118"/>
    </row>
    <row r="5" spans="1:11" ht="14.5" thickBot="1" x14ac:dyDescent="0.4">
      <c r="A5" s="119" t="s">
        <v>18</v>
      </c>
      <c r="B5" s="120"/>
      <c r="C5" s="121"/>
      <c r="D5" s="122"/>
      <c r="E5" s="122"/>
      <c r="F5" s="122"/>
      <c r="G5" s="122"/>
      <c r="H5" s="122"/>
      <c r="I5" s="122"/>
      <c r="J5" s="123"/>
    </row>
    <row r="6" spans="1:11" ht="18" thickBot="1" x14ac:dyDescent="0.4">
      <c r="A6" s="53"/>
      <c r="B6" s="54"/>
      <c r="C6" s="54"/>
      <c r="D6" s="54"/>
      <c r="E6" s="55"/>
      <c r="F6" s="55"/>
      <c r="G6" s="55"/>
      <c r="H6" s="55"/>
      <c r="I6" s="55"/>
      <c r="J6" s="55"/>
    </row>
    <row r="7" spans="1:11" ht="14.5" thickTop="1" x14ac:dyDescent="0.35">
      <c r="A7" s="56">
        <v>0</v>
      </c>
      <c r="B7" s="56">
        <v>0</v>
      </c>
      <c r="C7" s="56" t="s">
        <v>19</v>
      </c>
      <c r="D7" s="56" t="s">
        <v>19</v>
      </c>
      <c r="E7" s="56"/>
      <c r="G7" s="57" t="s">
        <v>20</v>
      </c>
      <c r="H7" s="58"/>
      <c r="I7" s="58"/>
      <c r="J7" s="16" t="str">
        <f>IF(AND(J8="PASS",J9="PASS"), "PASS","FAIL")</f>
        <v>PASS</v>
      </c>
    </row>
    <row r="8" spans="1:11" x14ac:dyDescent="0.35">
      <c r="A8" s="56">
        <v>10</v>
      </c>
      <c r="B8" s="56">
        <v>5</v>
      </c>
      <c r="C8" s="56" t="s">
        <v>21</v>
      </c>
      <c r="D8" s="56" t="s">
        <v>22</v>
      </c>
      <c r="E8" s="56" t="s">
        <v>23</v>
      </c>
      <c r="G8" s="59" t="s">
        <v>24</v>
      </c>
      <c r="H8" s="60"/>
      <c r="I8" s="60"/>
      <c r="J8" s="19" t="str">
        <f>IF((OR(F15:F31)),"FAIL","PASS")</f>
        <v>PASS</v>
      </c>
    </row>
    <row r="9" spans="1:11" x14ac:dyDescent="0.35">
      <c r="A9" s="56"/>
      <c r="B9" s="56">
        <v>10</v>
      </c>
      <c r="C9" s="56"/>
      <c r="D9" s="56" t="s">
        <v>21</v>
      </c>
      <c r="E9" s="56"/>
      <c r="G9" s="61" t="s">
        <v>25</v>
      </c>
      <c r="H9" s="62"/>
      <c r="I9" s="63"/>
      <c r="J9" s="23" t="str">
        <f>IF(I10&gt;=H10,"PASS","FAIL")</f>
        <v>PASS</v>
      </c>
    </row>
    <row r="10" spans="1:11" ht="14.5" thickBot="1" x14ac:dyDescent="0.4">
      <c r="A10" s="56"/>
      <c r="B10" s="56"/>
      <c r="C10" s="56"/>
      <c r="D10" s="56"/>
      <c r="E10" s="56"/>
      <c r="G10" s="64" t="s">
        <v>26</v>
      </c>
      <c r="H10" s="65">
        <v>0.7</v>
      </c>
      <c r="I10" s="26">
        <f>I14</f>
        <v>1</v>
      </c>
      <c r="J10" s="66" t="s">
        <v>73</v>
      </c>
    </row>
    <row r="11" spans="1:11" ht="14.5" thickTop="1" x14ac:dyDescent="0.35">
      <c r="A11" s="52"/>
      <c r="B11" s="52"/>
      <c r="C11" s="52"/>
      <c r="D11" s="52"/>
    </row>
    <row r="12" spans="1:11" x14ac:dyDescent="0.35">
      <c r="A12" s="114" t="s">
        <v>27</v>
      </c>
      <c r="B12" s="115"/>
      <c r="C12" s="115"/>
      <c r="D12" s="115"/>
      <c r="E12" s="115"/>
      <c r="F12" s="115"/>
      <c r="G12" s="115"/>
      <c r="H12" s="115"/>
      <c r="I12" s="115"/>
      <c r="J12" s="115"/>
    </row>
    <row r="13" spans="1:11" ht="42" x14ac:dyDescent="0.35">
      <c r="A13" s="67" t="s">
        <v>8</v>
      </c>
      <c r="B13" s="67" t="s">
        <v>9</v>
      </c>
      <c r="C13" s="67" t="s">
        <v>10</v>
      </c>
      <c r="D13" s="67" t="s">
        <v>11</v>
      </c>
      <c r="E13" s="68" t="s">
        <v>28</v>
      </c>
      <c r="F13" s="69" t="s">
        <v>29</v>
      </c>
      <c r="G13" s="69" t="s">
        <v>30</v>
      </c>
      <c r="H13" s="69" t="s">
        <v>12</v>
      </c>
      <c r="I13" s="69" t="s">
        <v>31</v>
      </c>
      <c r="J13" s="69"/>
      <c r="K13" s="70"/>
    </row>
    <row r="14" spans="1:11" x14ac:dyDescent="0.35">
      <c r="A14" s="116" t="s">
        <v>32</v>
      </c>
      <c r="B14" s="117"/>
      <c r="C14" s="117"/>
      <c r="D14" s="117"/>
      <c r="E14" s="117"/>
      <c r="F14" s="72">
        <v>5</v>
      </c>
      <c r="G14" s="73">
        <f>SUM(G15:G31)</f>
        <v>1.0000000000000002</v>
      </c>
      <c r="H14" s="74"/>
      <c r="I14" s="33">
        <f>SUMPRODUCT(H15:H31,G15:G31)/10</f>
        <v>1</v>
      </c>
      <c r="J14" s="75"/>
      <c r="K14" s="71"/>
    </row>
    <row r="15" spans="1:11" ht="116.25" customHeight="1" x14ac:dyDescent="0.35">
      <c r="A15" s="76" t="s">
        <v>33</v>
      </c>
      <c r="B15" s="77" t="s">
        <v>34</v>
      </c>
      <c r="C15" s="36" t="s">
        <v>79</v>
      </c>
      <c r="D15" s="78" t="s">
        <v>19</v>
      </c>
      <c r="E15" s="79"/>
      <c r="F15" s="80" t="b">
        <f>H15&lt;$F$14</f>
        <v>0</v>
      </c>
      <c r="G15" s="38">
        <v>0.08</v>
      </c>
      <c r="H15" s="81">
        <f t="shared" ref="H15:H30" si="0" xml:space="preserve"> IF(D15 = "Comply",10,IF(D15 = "Partial Compliance", 5, IF(D15 = "Do Not Comply", 0)))</f>
        <v>10</v>
      </c>
      <c r="I15" s="80">
        <f>G15*10*H15</f>
        <v>8</v>
      </c>
      <c r="J15" s="80"/>
    </row>
    <row r="16" spans="1:11" ht="271.5" customHeight="1" x14ac:dyDescent="0.35">
      <c r="A16" s="77" t="s">
        <v>35</v>
      </c>
      <c r="B16" s="77" t="s">
        <v>36</v>
      </c>
      <c r="C16" s="35" t="s">
        <v>99</v>
      </c>
      <c r="D16" s="78" t="s">
        <v>19</v>
      </c>
      <c r="E16" s="79"/>
      <c r="F16" s="80" t="b">
        <f>H16&lt;$F$14</f>
        <v>0</v>
      </c>
      <c r="G16" s="38">
        <v>0.08</v>
      </c>
      <c r="H16" s="81">
        <f t="shared" si="0"/>
        <v>10</v>
      </c>
      <c r="I16" s="80">
        <f t="shared" ref="I16:I30" si="1">G16*10*H16</f>
        <v>8</v>
      </c>
      <c r="J16" s="80"/>
    </row>
    <row r="17" spans="1:10" ht="140.25" customHeight="1" x14ac:dyDescent="0.35">
      <c r="A17" s="76" t="s">
        <v>37</v>
      </c>
      <c r="B17" s="76" t="s">
        <v>38</v>
      </c>
      <c r="C17" s="35" t="s">
        <v>80</v>
      </c>
      <c r="D17" s="78" t="s">
        <v>19</v>
      </c>
      <c r="E17" s="79"/>
      <c r="F17" s="80" t="b">
        <f>H17&lt;$F$14</f>
        <v>0</v>
      </c>
      <c r="G17" s="38">
        <v>0.08</v>
      </c>
      <c r="H17" s="81">
        <f t="shared" si="0"/>
        <v>10</v>
      </c>
      <c r="I17" s="80">
        <f t="shared" si="1"/>
        <v>8</v>
      </c>
      <c r="J17" s="80"/>
    </row>
    <row r="18" spans="1:10" ht="168.75" customHeight="1" x14ac:dyDescent="0.35">
      <c r="A18" s="82" t="s">
        <v>68</v>
      </c>
      <c r="B18" s="77" t="s">
        <v>69</v>
      </c>
      <c r="C18" s="77" t="s">
        <v>81</v>
      </c>
      <c r="D18" s="78" t="s">
        <v>19</v>
      </c>
      <c r="E18" s="79"/>
      <c r="F18" s="80" t="b">
        <f t="shared" ref="F18:F31" si="2">H18&lt;$F$14</f>
        <v>0</v>
      </c>
      <c r="G18" s="38">
        <v>0.08</v>
      </c>
      <c r="H18" s="81">
        <f t="shared" si="0"/>
        <v>10</v>
      </c>
      <c r="I18" s="80">
        <f t="shared" si="1"/>
        <v>8</v>
      </c>
      <c r="J18" s="80"/>
    </row>
    <row r="19" spans="1:10" ht="165" customHeight="1" x14ac:dyDescent="0.35">
      <c r="A19" s="77" t="s">
        <v>39</v>
      </c>
      <c r="B19" s="76" t="s">
        <v>71</v>
      </c>
      <c r="C19" s="50" t="s">
        <v>82</v>
      </c>
      <c r="D19" s="78" t="s">
        <v>19</v>
      </c>
      <c r="E19" s="79"/>
      <c r="F19" s="80" t="b">
        <f t="shared" si="2"/>
        <v>0</v>
      </c>
      <c r="G19" s="38">
        <v>0.08</v>
      </c>
      <c r="H19" s="81">
        <f t="shared" si="0"/>
        <v>10</v>
      </c>
      <c r="I19" s="80">
        <f t="shared" si="1"/>
        <v>8</v>
      </c>
      <c r="J19" s="80"/>
    </row>
    <row r="20" spans="1:10" ht="178" customHeight="1" x14ac:dyDescent="0.35">
      <c r="A20" s="77" t="s">
        <v>40</v>
      </c>
      <c r="B20" s="76" t="s">
        <v>41</v>
      </c>
      <c r="C20" s="35" t="s">
        <v>83</v>
      </c>
      <c r="D20" s="78" t="s">
        <v>19</v>
      </c>
      <c r="E20" s="79"/>
      <c r="F20" s="80" t="b">
        <f t="shared" si="2"/>
        <v>0</v>
      </c>
      <c r="G20" s="38">
        <v>0.05</v>
      </c>
      <c r="H20" s="81">
        <f t="shared" si="0"/>
        <v>10</v>
      </c>
      <c r="I20" s="80">
        <f t="shared" si="1"/>
        <v>5</v>
      </c>
      <c r="J20" s="80"/>
    </row>
    <row r="21" spans="1:10" ht="211.5" customHeight="1" x14ac:dyDescent="0.35">
      <c r="A21" s="76" t="s">
        <v>42</v>
      </c>
      <c r="B21" s="76" t="s">
        <v>43</v>
      </c>
      <c r="C21" s="35" t="s">
        <v>84</v>
      </c>
      <c r="D21" s="78" t="s">
        <v>19</v>
      </c>
      <c r="E21" s="79"/>
      <c r="F21" s="80" t="b">
        <f t="shared" si="2"/>
        <v>0</v>
      </c>
      <c r="G21" s="38">
        <v>0.05</v>
      </c>
      <c r="H21" s="81">
        <f t="shared" si="0"/>
        <v>10</v>
      </c>
      <c r="I21" s="80">
        <f t="shared" si="1"/>
        <v>5</v>
      </c>
      <c r="J21" s="80"/>
    </row>
    <row r="22" spans="1:10" ht="126" x14ac:dyDescent="0.35">
      <c r="A22" s="76" t="s">
        <v>44</v>
      </c>
      <c r="B22" s="76" t="s">
        <v>45</v>
      </c>
      <c r="C22" s="35" t="s">
        <v>85</v>
      </c>
      <c r="D22" s="78" t="s">
        <v>19</v>
      </c>
      <c r="E22" s="79"/>
      <c r="F22" s="80" t="b">
        <f t="shared" si="2"/>
        <v>0</v>
      </c>
      <c r="G22" s="38">
        <v>0.03</v>
      </c>
      <c r="H22" s="81">
        <f t="shared" si="0"/>
        <v>10</v>
      </c>
      <c r="I22" s="80">
        <f t="shared" si="1"/>
        <v>3</v>
      </c>
      <c r="J22" s="80"/>
    </row>
    <row r="23" spans="1:10" ht="88" x14ac:dyDescent="0.35">
      <c r="A23" s="76" t="s">
        <v>46</v>
      </c>
      <c r="B23" s="76" t="s">
        <v>47</v>
      </c>
      <c r="C23" s="35" t="s">
        <v>86</v>
      </c>
      <c r="D23" s="78" t="s">
        <v>19</v>
      </c>
      <c r="E23" s="79"/>
      <c r="F23" s="80" t="b">
        <f t="shared" si="2"/>
        <v>0</v>
      </c>
      <c r="G23" s="38">
        <v>0.03</v>
      </c>
      <c r="H23" s="81">
        <f t="shared" si="0"/>
        <v>10</v>
      </c>
      <c r="I23" s="80">
        <f t="shared" si="1"/>
        <v>3</v>
      </c>
      <c r="J23" s="80"/>
    </row>
    <row r="24" spans="1:10" ht="88" x14ac:dyDescent="0.35">
      <c r="A24" s="76" t="s">
        <v>48</v>
      </c>
      <c r="B24" s="76" t="s">
        <v>49</v>
      </c>
      <c r="C24" s="35" t="s">
        <v>87</v>
      </c>
      <c r="D24" s="78" t="s">
        <v>19</v>
      </c>
      <c r="E24" s="79"/>
      <c r="F24" s="80" t="b">
        <f t="shared" si="2"/>
        <v>0</v>
      </c>
      <c r="G24" s="38">
        <v>0.03</v>
      </c>
      <c r="H24" s="81">
        <f t="shared" si="0"/>
        <v>10</v>
      </c>
      <c r="I24" s="80">
        <f t="shared" si="1"/>
        <v>3</v>
      </c>
      <c r="J24" s="80"/>
    </row>
    <row r="25" spans="1:10" ht="88" x14ac:dyDescent="0.35">
      <c r="A25" s="76" t="s">
        <v>50</v>
      </c>
      <c r="B25" s="76" t="s">
        <v>51</v>
      </c>
      <c r="C25" s="35" t="s">
        <v>88</v>
      </c>
      <c r="D25" s="78" t="s">
        <v>19</v>
      </c>
      <c r="E25" s="79"/>
      <c r="F25" s="80" t="b">
        <f t="shared" si="2"/>
        <v>0</v>
      </c>
      <c r="G25" s="38">
        <v>0.03</v>
      </c>
      <c r="H25" s="81">
        <f t="shared" si="0"/>
        <v>10</v>
      </c>
      <c r="I25" s="80">
        <f t="shared" si="1"/>
        <v>3</v>
      </c>
      <c r="J25" s="80"/>
    </row>
    <row r="26" spans="1:10" ht="101" x14ac:dyDescent="0.35">
      <c r="A26" s="76" t="s">
        <v>52</v>
      </c>
      <c r="B26" s="76" t="s">
        <v>53</v>
      </c>
      <c r="C26" s="35" t="s">
        <v>89</v>
      </c>
      <c r="D26" s="78" t="s">
        <v>19</v>
      </c>
      <c r="E26" s="79"/>
      <c r="F26" s="80" t="b">
        <f t="shared" si="2"/>
        <v>0</v>
      </c>
      <c r="G26" s="38">
        <v>0.03</v>
      </c>
      <c r="H26" s="81">
        <f t="shared" si="0"/>
        <v>10</v>
      </c>
      <c r="I26" s="80">
        <f t="shared" si="1"/>
        <v>3</v>
      </c>
      <c r="J26" s="80"/>
    </row>
    <row r="27" spans="1:10" ht="263.5" customHeight="1" x14ac:dyDescent="0.35">
      <c r="A27" s="35" t="s">
        <v>74</v>
      </c>
      <c r="B27" s="76" t="s">
        <v>54</v>
      </c>
      <c r="C27" s="36" t="s">
        <v>90</v>
      </c>
      <c r="D27" s="78" t="s">
        <v>19</v>
      </c>
      <c r="E27" s="79"/>
      <c r="F27" s="80" t="b">
        <f t="shared" si="2"/>
        <v>0</v>
      </c>
      <c r="G27" s="38">
        <v>0.1</v>
      </c>
      <c r="H27" s="81">
        <f t="shared" si="0"/>
        <v>10</v>
      </c>
      <c r="I27" s="80">
        <f t="shared" si="1"/>
        <v>10</v>
      </c>
      <c r="J27" s="80"/>
    </row>
    <row r="28" spans="1:10" ht="113" x14ac:dyDescent="0.35">
      <c r="A28" s="76" t="s">
        <v>55</v>
      </c>
      <c r="B28" s="76" t="s">
        <v>91</v>
      </c>
      <c r="C28" s="35" t="s">
        <v>92</v>
      </c>
      <c r="D28" s="78" t="s">
        <v>19</v>
      </c>
      <c r="E28" s="79"/>
      <c r="F28" s="80" t="b">
        <f t="shared" si="2"/>
        <v>0</v>
      </c>
      <c r="G28" s="38">
        <v>0.1</v>
      </c>
      <c r="H28" s="81">
        <f t="shared" si="0"/>
        <v>10</v>
      </c>
      <c r="I28" s="80">
        <f t="shared" si="1"/>
        <v>10</v>
      </c>
      <c r="J28" s="80"/>
    </row>
    <row r="29" spans="1:10" ht="125.5" x14ac:dyDescent="0.35">
      <c r="A29" s="83" t="s">
        <v>56</v>
      </c>
      <c r="B29" s="84" t="s">
        <v>57</v>
      </c>
      <c r="C29" s="46" t="s">
        <v>93</v>
      </c>
      <c r="D29" s="78" t="s">
        <v>19</v>
      </c>
      <c r="E29" s="79"/>
      <c r="F29" s="80" t="b">
        <f t="shared" si="2"/>
        <v>0</v>
      </c>
      <c r="G29" s="38">
        <v>0.05</v>
      </c>
      <c r="H29" s="81">
        <f t="shared" si="0"/>
        <v>10</v>
      </c>
      <c r="I29" s="80">
        <f t="shared" si="1"/>
        <v>5</v>
      </c>
      <c r="J29" s="80"/>
    </row>
    <row r="30" spans="1:10" ht="113" x14ac:dyDescent="0.35">
      <c r="A30" s="83" t="s">
        <v>58</v>
      </c>
      <c r="B30" s="84" t="s">
        <v>59</v>
      </c>
      <c r="C30" s="85" t="s">
        <v>96</v>
      </c>
      <c r="D30" s="78" t="s">
        <v>19</v>
      </c>
      <c r="E30" s="79"/>
      <c r="F30" s="80" t="b">
        <f t="shared" si="2"/>
        <v>0</v>
      </c>
      <c r="G30" s="38">
        <v>0.05</v>
      </c>
      <c r="H30" s="81">
        <f t="shared" si="0"/>
        <v>10</v>
      </c>
      <c r="I30" s="80">
        <f t="shared" si="1"/>
        <v>5</v>
      </c>
      <c r="J30" s="80"/>
    </row>
    <row r="31" spans="1:10" ht="171.5" customHeight="1" x14ac:dyDescent="0.35">
      <c r="A31" s="76" t="s">
        <v>60</v>
      </c>
      <c r="B31" s="77" t="s">
        <v>61</v>
      </c>
      <c r="C31" s="35" t="s">
        <v>94</v>
      </c>
      <c r="D31" s="78" t="s">
        <v>19</v>
      </c>
      <c r="E31" s="79"/>
      <c r="F31" s="80" t="b">
        <f t="shared" si="2"/>
        <v>0</v>
      </c>
      <c r="G31" s="38">
        <v>0.05</v>
      </c>
      <c r="H31" s="81">
        <f xml:space="preserve"> IF(D31 = "Comply",10,IF(D31 = "Partial Compliance", 5, IF(D31 = "Do Not Comply", 0)))</f>
        <v>10</v>
      </c>
      <c r="I31" s="80">
        <f>G31*10*H31</f>
        <v>5</v>
      </c>
      <c r="J31" s="80"/>
    </row>
    <row r="32" spans="1:10" x14ac:dyDescent="0.35">
      <c r="H32" s="51">
        <f>SUM(H15:H31)</f>
        <v>170</v>
      </c>
      <c r="I32" s="51">
        <f>SUM(I15:I31)</f>
        <v>100</v>
      </c>
    </row>
  </sheetData>
  <mergeCells count="8">
    <mergeCell ref="A12:J12"/>
    <mergeCell ref="A14:E14"/>
    <mergeCell ref="A1:J1"/>
    <mergeCell ref="A3:J3"/>
    <mergeCell ref="A4:B4"/>
    <mergeCell ref="C4:J4"/>
    <mergeCell ref="A5:B5"/>
    <mergeCell ref="C5:J5"/>
  </mergeCells>
  <dataValidations count="4">
    <dataValidation type="list" allowBlank="1" showErrorMessage="1" sqref="D15 D19 D22:D26" xr:uid="{00000000-0002-0000-0600-000000000000}">
      <formula1>$C$7:$C$8</formula1>
    </dataValidation>
    <dataValidation type="list" allowBlank="1" showErrorMessage="1" sqref="D27:D31 D16:D17" xr:uid="{00000000-0002-0000-0600-000001000000}">
      <formula1>$D$7:$D$9</formula1>
    </dataValidation>
    <dataValidation type="list" allowBlank="1" showErrorMessage="1" sqref="D20:D21" xr:uid="{00000000-0002-0000-0600-000002000000}">
      <formula1>$D$7:$D$8</formula1>
    </dataValidation>
    <dataValidation type="list" allowBlank="1" showErrorMessage="1" sqref="D18" xr:uid="{00000000-0002-0000-0600-000003000000}">
      <formula1>$D$7:$D8</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abSelected="1" zoomScale="70" zoomScaleNormal="70" workbookViewId="0">
      <selection activeCell="A3" sqref="A3:J3"/>
    </sheetView>
  </sheetViews>
  <sheetFormatPr defaultColWidth="15.1796875" defaultRowHeight="14" x14ac:dyDescent="0.35"/>
  <cols>
    <col min="1" max="1" width="15.453125" style="51" customWidth="1"/>
    <col min="2" max="2" width="47.453125" style="51" customWidth="1"/>
    <col min="3" max="3" width="79.26953125" style="51" customWidth="1"/>
    <col min="4" max="4" width="21.453125" style="51" customWidth="1"/>
    <col min="5" max="5" width="51.453125" style="51" customWidth="1"/>
    <col min="6" max="6" width="9.453125" style="51" customWidth="1"/>
    <col min="7" max="7" width="23.453125" style="51" customWidth="1"/>
    <col min="8" max="8" width="10.453125" style="51" customWidth="1"/>
    <col min="9" max="9" width="11.453125" style="51" customWidth="1"/>
    <col min="10" max="10" width="11.1796875" style="51" customWidth="1"/>
    <col min="11" max="11" width="1.453125" style="51" customWidth="1"/>
    <col min="12" max="20" width="5.453125" style="51" customWidth="1"/>
    <col min="21" max="25" width="13.453125" style="51" customWidth="1"/>
    <col min="26" max="16384" width="15.1796875" style="51"/>
  </cols>
  <sheetData>
    <row r="1" spans="1:11" ht="18" customHeight="1" thickBot="1" x14ac:dyDescent="0.4">
      <c r="A1" s="104" t="s">
        <v>101</v>
      </c>
      <c r="B1" s="105"/>
      <c r="C1" s="105"/>
      <c r="D1" s="105"/>
      <c r="E1" s="105"/>
      <c r="F1" s="105"/>
      <c r="G1" s="105"/>
      <c r="H1" s="105"/>
      <c r="I1" s="105"/>
      <c r="J1" s="106"/>
    </row>
    <row r="3" spans="1:11" x14ac:dyDescent="0.35">
      <c r="A3" s="107" t="s">
        <v>72</v>
      </c>
      <c r="B3" s="107"/>
      <c r="C3" s="107"/>
      <c r="D3" s="107"/>
      <c r="E3" s="107"/>
      <c r="F3" s="107"/>
      <c r="G3" s="107"/>
      <c r="H3" s="107"/>
      <c r="I3" s="107"/>
      <c r="J3" s="107"/>
    </row>
    <row r="4" spans="1:11" ht="14.5" thickBot="1" x14ac:dyDescent="0.4">
      <c r="A4" s="118"/>
      <c r="B4" s="118"/>
      <c r="C4" s="118"/>
      <c r="D4" s="118"/>
      <c r="E4" s="118"/>
      <c r="F4" s="118"/>
      <c r="G4" s="118"/>
      <c r="H4" s="118"/>
      <c r="I4" s="118"/>
      <c r="J4" s="118"/>
    </row>
    <row r="5" spans="1:11" ht="14.5" thickBot="1" x14ac:dyDescent="0.4">
      <c r="A5" s="119" t="s">
        <v>18</v>
      </c>
      <c r="B5" s="120"/>
      <c r="C5" s="121"/>
      <c r="D5" s="122"/>
      <c r="E5" s="122"/>
      <c r="F5" s="122"/>
      <c r="G5" s="122"/>
      <c r="H5" s="122"/>
      <c r="I5" s="122"/>
      <c r="J5" s="123"/>
    </row>
    <row r="6" spans="1:11" ht="18" thickBot="1" x14ac:dyDescent="0.4">
      <c r="A6" s="53"/>
      <c r="B6" s="54"/>
      <c r="C6" s="54"/>
      <c r="D6" s="54"/>
      <c r="E6" s="55"/>
      <c r="F6" s="55"/>
      <c r="G6" s="55"/>
      <c r="H6" s="55"/>
      <c r="I6" s="55"/>
      <c r="J6" s="55"/>
    </row>
    <row r="7" spans="1:11" ht="14.5" thickTop="1" x14ac:dyDescent="0.35">
      <c r="A7" s="56">
        <v>0</v>
      </c>
      <c r="B7" s="56">
        <v>0</v>
      </c>
      <c r="C7" s="56" t="s">
        <v>19</v>
      </c>
      <c r="D7" s="56" t="s">
        <v>19</v>
      </c>
      <c r="E7" s="56"/>
      <c r="G7" s="57" t="s">
        <v>20</v>
      </c>
      <c r="H7" s="58"/>
      <c r="I7" s="58"/>
      <c r="J7" s="16" t="str">
        <f>IF(AND(J8="PASS",J9="PASS"), "PASS","FAIL")</f>
        <v>PASS</v>
      </c>
    </row>
    <row r="8" spans="1:11" x14ac:dyDescent="0.35">
      <c r="A8" s="56">
        <v>10</v>
      </c>
      <c r="B8" s="56">
        <v>5</v>
      </c>
      <c r="C8" s="56" t="s">
        <v>21</v>
      </c>
      <c r="D8" s="56" t="s">
        <v>22</v>
      </c>
      <c r="E8" s="56" t="s">
        <v>23</v>
      </c>
      <c r="G8" s="59" t="s">
        <v>24</v>
      </c>
      <c r="H8" s="60"/>
      <c r="I8" s="60"/>
      <c r="J8" s="19" t="str">
        <f>IF((OR(F15:F31)),"FAIL","PASS")</f>
        <v>PASS</v>
      </c>
    </row>
    <row r="9" spans="1:11" x14ac:dyDescent="0.35">
      <c r="A9" s="56"/>
      <c r="B9" s="56">
        <v>10</v>
      </c>
      <c r="C9" s="56"/>
      <c r="D9" s="56" t="s">
        <v>21</v>
      </c>
      <c r="E9" s="56"/>
      <c r="G9" s="61" t="s">
        <v>25</v>
      </c>
      <c r="H9" s="62"/>
      <c r="I9" s="63"/>
      <c r="J9" s="23" t="str">
        <f>IF(I10&gt;=H10,"PASS","FAIL")</f>
        <v>PASS</v>
      </c>
    </row>
    <row r="10" spans="1:11" ht="14.5" thickBot="1" x14ac:dyDescent="0.4">
      <c r="A10" s="56"/>
      <c r="B10" s="56"/>
      <c r="C10" s="56"/>
      <c r="D10" s="56"/>
      <c r="E10" s="56"/>
      <c r="G10" s="64" t="s">
        <v>26</v>
      </c>
      <c r="H10" s="65">
        <v>0.7</v>
      </c>
      <c r="I10" s="26">
        <f>I14</f>
        <v>1</v>
      </c>
      <c r="J10" s="66" t="s">
        <v>73</v>
      </c>
    </row>
    <row r="11" spans="1:11" ht="14.5" thickTop="1" x14ac:dyDescent="0.35">
      <c r="A11" s="52"/>
      <c r="B11" s="52"/>
      <c r="C11" s="52"/>
      <c r="D11" s="52"/>
    </row>
    <row r="12" spans="1:11" x14ac:dyDescent="0.35">
      <c r="A12" s="114" t="s">
        <v>27</v>
      </c>
      <c r="B12" s="115"/>
      <c r="C12" s="115"/>
      <c r="D12" s="115"/>
      <c r="E12" s="115"/>
      <c r="F12" s="115"/>
      <c r="G12" s="115"/>
      <c r="H12" s="115"/>
      <c r="I12" s="115"/>
      <c r="J12" s="115"/>
    </row>
    <row r="13" spans="1:11" ht="42" x14ac:dyDescent="0.35">
      <c r="A13" s="67" t="s">
        <v>8</v>
      </c>
      <c r="B13" s="67" t="s">
        <v>9</v>
      </c>
      <c r="C13" s="67" t="s">
        <v>10</v>
      </c>
      <c r="D13" s="67" t="s">
        <v>11</v>
      </c>
      <c r="E13" s="68" t="s">
        <v>28</v>
      </c>
      <c r="F13" s="69" t="s">
        <v>29</v>
      </c>
      <c r="G13" s="69" t="s">
        <v>30</v>
      </c>
      <c r="H13" s="69" t="s">
        <v>12</v>
      </c>
      <c r="I13" s="69" t="s">
        <v>31</v>
      </c>
      <c r="J13" s="69"/>
      <c r="K13" s="70"/>
    </row>
    <row r="14" spans="1:11" x14ac:dyDescent="0.35">
      <c r="A14" s="116" t="s">
        <v>32</v>
      </c>
      <c r="B14" s="117"/>
      <c r="C14" s="117"/>
      <c r="D14" s="117"/>
      <c r="E14" s="117"/>
      <c r="F14" s="72">
        <v>5</v>
      </c>
      <c r="G14" s="73">
        <f>SUM(G15:G31)</f>
        <v>1.0000000000000002</v>
      </c>
      <c r="H14" s="74"/>
      <c r="I14" s="33">
        <f>SUMPRODUCT(H15:H31,G15:G31)/10</f>
        <v>1</v>
      </c>
      <c r="J14" s="75"/>
      <c r="K14" s="71"/>
    </row>
    <row r="15" spans="1:11" ht="88" x14ac:dyDescent="0.35">
      <c r="A15" s="76" t="s">
        <v>33</v>
      </c>
      <c r="B15" s="77" t="s">
        <v>34</v>
      </c>
      <c r="C15" s="36" t="s">
        <v>79</v>
      </c>
      <c r="D15" s="78" t="s">
        <v>19</v>
      </c>
      <c r="E15" s="79"/>
      <c r="F15" s="80" t="b">
        <f>H15&lt;$F$14</f>
        <v>0</v>
      </c>
      <c r="G15" s="38">
        <v>0.08</v>
      </c>
      <c r="H15" s="81">
        <f t="shared" ref="H15:H30" si="0" xml:space="preserve"> IF(D15 = "Comply",10,IF(D15 = "Partial Compliance", 5, IF(D15 = "Do Not Comply", 0)))</f>
        <v>10</v>
      </c>
      <c r="I15" s="80">
        <f>G15*10*H15</f>
        <v>8</v>
      </c>
      <c r="J15" s="80"/>
    </row>
    <row r="16" spans="1:11" ht="216" customHeight="1" x14ac:dyDescent="0.35">
      <c r="A16" s="77" t="s">
        <v>35</v>
      </c>
      <c r="B16" s="77" t="s">
        <v>36</v>
      </c>
      <c r="C16" s="35" t="s">
        <v>99</v>
      </c>
      <c r="D16" s="78" t="s">
        <v>19</v>
      </c>
      <c r="E16" s="79"/>
      <c r="F16" s="80" t="b">
        <f>H16&lt;$F$14</f>
        <v>0</v>
      </c>
      <c r="G16" s="38">
        <v>0.08</v>
      </c>
      <c r="H16" s="81">
        <f t="shared" si="0"/>
        <v>10</v>
      </c>
      <c r="I16" s="80">
        <f t="shared" ref="I16:I30" si="1">G16*10*H16</f>
        <v>8</v>
      </c>
      <c r="J16" s="80"/>
    </row>
    <row r="17" spans="1:10" ht="140.25" customHeight="1" x14ac:dyDescent="0.35">
      <c r="A17" s="76" t="s">
        <v>37</v>
      </c>
      <c r="B17" s="76" t="s">
        <v>38</v>
      </c>
      <c r="C17" s="35" t="s">
        <v>80</v>
      </c>
      <c r="D17" s="78" t="s">
        <v>19</v>
      </c>
      <c r="E17" s="79"/>
      <c r="F17" s="80" t="b">
        <f>H17&lt;$F$14</f>
        <v>0</v>
      </c>
      <c r="G17" s="38">
        <v>0.08</v>
      </c>
      <c r="H17" s="81">
        <f t="shared" si="0"/>
        <v>10</v>
      </c>
      <c r="I17" s="80">
        <f t="shared" si="1"/>
        <v>8</v>
      </c>
      <c r="J17" s="80"/>
    </row>
    <row r="18" spans="1:10" ht="168.75" customHeight="1" x14ac:dyDescent="0.35">
      <c r="A18" s="82" t="s">
        <v>68</v>
      </c>
      <c r="B18" s="77" t="s">
        <v>69</v>
      </c>
      <c r="C18" s="77" t="s">
        <v>81</v>
      </c>
      <c r="D18" s="78" t="s">
        <v>19</v>
      </c>
      <c r="E18" s="79"/>
      <c r="F18" s="80" t="b">
        <f t="shared" ref="F18:F31" si="2">H18&lt;$F$14</f>
        <v>0</v>
      </c>
      <c r="G18" s="38">
        <v>0.08</v>
      </c>
      <c r="H18" s="81">
        <f xml:space="preserve"> IF(D18 = "Comply",10,IF(D18 = "Partial Compliance", 5, IF(D18 = "Do Not Comply", 0)))</f>
        <v>10</v>
      </c>
      <c r="I18" s="80">
        <f t="shared" si="1"/>
        <v>8</v>
      </c>
      <c r="J18" s="80"/>
    </row>
    <row r="19" spans="1:10" ht="165" customHeight="1" x14ac:dyDescent="0.35">
      <c r="A19" s="77" t="s">
        <v>39</v>
      </c>
      <c r="B19" s="76" t="s">
        <v>71</v>
      </c>
      <c r="C19" s="50" t="s">
        <v>82</v>
      </c>
      <c r="D19" s="78" t="s">
        <v>19</v>
      </c>
      <c r="E19" s="79"/>
      <c r="F19" s="80" t="b">
        <f t="shared" si="2"/>
        <v>0</v>
      </c>
      <c r="G19" s="38">
        <v>0.08</v>
      </c>
      <c r="H19" s="81">
        <f t="shared" si="0"/>
        <v>10</v>
      </c>
      <c r="I19" s="80">
        <f t="shared" si="1"/>
        <v>8</v>
      </c>
      <c r="J19" s="80"/>
    </row>
    <row r="20" spans="1:10" ht="138.5" x14ac:dyDescent="0.35">
      <c r="A20" s="77" t="s">
        <v>40</v>
      </c>
      <c r="B20" s="76" t="s">
        <v>41</v>
      </c>
      <c r="C20" s="35" t="s">
        <v>83</v>
      </c>
      <c r="D20" s="78" t="s">
        <v>19</v>
      </c>
      <c r="E20" s="79"/>
      <c r="F20" s="80" t="b">
        <f t="shared" si="2"/>
        <v>0</v>
      </c>
      <c r="G20" s="38">
        <v>0.05</v>
      </c>
      <c r="H20" s="81">
        <f t="shared" si="0"/>
        <v>10</v>
      </c>
      <c r="I20" s="80">
        <f t="shared" si="1"/>
        <v>5</v>
      </c>
      <c r="J20" s="80"/>
    </row>
    <row r="21" spans="1:10" ht="176" x14ac:dyDescent="0.35">
      <c r="A21" s="76" t="s">
        <v>42</v>
      </c>
      <c r="B21" s="76" t="s">
        <v>43</v>
      </c>
      <c r="C21" s="35" t="s">
        <v>84</v>
      </c>
      <c r="D21" s="78" t="s">
        <v>19</v>
      </c>
      <c r="E21" s="79"/>
      <c r="F21" s="80" t="b">
        <f t="shared" si="2"/>
        <v>0</v>
      </c>
      <c r="G21" s="38">
        <v>0.05</v>
      </c>
      <c r="H21" s="81">
        <f t="shared" si="0"/>
        <v>10</v>
      </c>
      <c r="I21" s="80">
        <f t="shared" si="1"/>
        <v>5</v>
      </c>
      <c r="J21" s="80"/>
    </row>
    <row r="22" spans="1:10" ht="126" x14ac:dyDescent="0.35">
      <c r="A22" s="76" t="s">
        <v>44</v>
      </c>
      <c r="B22" s="76" t="s">
        <v>45</v>
      </c>
      <c r="C22" s="35" t="s">
        <v>85</v>
      </c>
      <c r="D22" s="78" t="s">
        <v>19</v>
      </c>
      <c r="E22" s="79"/>
      <c r="F22" s="80" t="b">
        <f t="shared" si="2"/>
        <v>0</v>
      </c>
      <c r="G22" s="38">
        <v>0.03</v>
      </c>
      <c r="H22" s="81">
        <f t="shared" si="0"/>
        <v>10</v>
      </c>
      <c r="I22" s="80">
        <f t="shared" si="1"/>
        <v>3</v>
      </c>
      <c r="J22" s="80"/>
    </row>
    <row r="23" spans="1:10" ht="88.5" customHeight="1" x14ac:dyDescent="0.35">
      <c r="A23" s="76" t="s">
        <v>46</v>
      </c>
      <c r="B23" s="76" t="s">
        <v>47</v>
      </c>
      <c r="C23" s="35" t="s">
        <v>86</v>
      </c>
      <c r="D23" s="78" t="s">
        <v>19</v>
      </c>
      <c r="E23" s="79"/>
      <c r="F23" s="80" t="b">
        <f t="shared" si="2"/>
        <v>0</v>
      </c>
      <c r="G23" s="38">
        <v>0.03</v>
      </c>
      <c r="H23" s="81">
        <f t="shared" si="0"/>
        <v>10</v>
      </c>
      <c r="I23" s="80">
        <f t="shared" si="1"/>
        <v>3</v>
      </c>
      <c r="J23" s="80"/>
    </row>
    <row r="24" spans="1:10" ht="88.5" customHeight="1" x14ac:dyDescent="0.35">
      <c r="A24" s="76" t="s">
        <v>48</v>
      </c>
      <c r="B24" s="76" t="s">
        <v>49</v>
      </c>
      <c r="C24" s="35" t="s">
        <v>87</v>
      </c>
      <c r="D24" s="78" t="s">
        <v>19</v>
      </c>
      <c r="E24" s="79"/>
      <c r="F24" s="80" t="b">
        <f t="shared" si="2"/>
        <v>0</v>
      </c>
      <c r="G24" s="38">
        <v>0.03</v>
      </c>
      <c r="H24" s="81">
        <f t="shared" si="0"/>
        <v>10</v>
      </c>
      <c r="I24" s="80">
        <f t="shared" si="1"/>
        <v>3</v>
      </c>
      <c r="J24" s="80"/>
    </row>
    <row r="25" spans="1:10" ht="88" x14ac:dyDescent="0.35">
      <c r="A25" s="76" t="s">
        <v>50</v>
      </c>
      <c r="B25" s="76" t="s">
        <v>51</v>
      </c>
      <c r="C25" s="35" t="s">
        <v>88</v>
      </c>
      <c r="D25" s="78" t="s">
        <v>19</v>
      </c>
      <c r="E25" s="79"/>
      <c r="F25" s="80" t="b">
        <f t="shared" si="2"/>
        <v>0</v>
      </c>
      <c r="G25" s="38">
        <v>0.03</v>
      </c>
      <c r="H25" s="81">
        <f t="shared" si="0"/>
        <v>10</v>
      </c>
      <c r="I25" s="80">
        <f t="shared" si="1"/>
        <v>3</v>
      </c>
      <c r="J25" s="80"/>
    </row>
    <row r="26" spans="1:10" ht="101" x14ac:dyDescent="0.35">
      <c r="A26" s="76" t="s">
        <v>52</v>
      </c>
      <c r="B26" s="76" t="s">
        <v>53</v>
      </c>
      <c r="C26" s="35" t="s">
        <v>89</v>
      </c>
      <c r="D26" s="78" t="s">
        <v>19</v>
      </c>
      <c r="E26" s="79"/>
      <c r="F26" s="80" t="b">
        <f t="shared" si="2"/>
        <v>0</v>
      </c>
      <c r="G26" s="38">
        <v>0.03</v>
      </c>
      <c r="H26" s="81">
        <f t="shared" si="0"/>
        <v>10</v>
      </c>
      <c r="I26" s="80">
        <f t="shared" si="1"/>
        <v>3</v>
      </c>
      <c r="J26" s="80"/>
    </row>
    <row r="27" spans="1:10" ht="221.25" customHeight="1" x14ac:dyDescent="0.35">
      <c r="A27" s="35" t="s">
        <v>70</v>
      </c>
      <c r="B27" s="35" t="s">
        <v>54</v>
      </c>
      <c r="C27" s="36" t="s">
        <v>98</v>
      </c>
      <c r="D27" s="78" t="s">
        <v>19</v>
      </c>
      <c r="E27" s="79"/>
      <c r="F27" s="80" t="b">
        <f t="shared" si="2"/>
        <v>0</v>
      </c>
      <c r="G27" s="38">
        <v>0.1</v>
      </c>
      <c r="H27" s="81">
        <f t="shared" si="0"/>
        <v>10</v>
      </c>
      <c r="I27" s="80">
        <f t="shared" si="1"/>
        <v>10</v>
      </c>
      <c r="J27" s="80"/>
    </row>
    <row r="28" spans="1:10" ht="113" x14ac:dyDescent="0.35">
      <c r="A28" s="76" t="s">
        <v>55</v>
      </c>
      <c r="B28" s="76" t="s">
        <v>91</v>
      </c>
      <c r="C28" s="35" t="s">
        <v>92</v>
      </c>
      <c r="D28" s="78" t="s">
        <v>19</v>
      </c>
      <c r="E28" s="79"/>
      <c r="F28" s="80" t="b">
        <f t="shared" si="2"/>
        <v>0</v>
      </c>
      <c r="G28" s="38">
        <v>0.1</v>
      </c>
      <c r="H28" s="81">
        <f t="shared" si="0"/>
        <v>10</v>
      </c>
      <c r="I28" s="80">
        <f t="shared" si="1"/>
        <v>10</v>
      </c>
      <c r="J28" s="80"/>
    </row>
    <row r="29" spans="1:10" ht="125.5" x14ac:dyDescent="0.35">
      <c r="A29" s="83" t="s">
        <v>56</v>
      </c>
      <c r="B29" s="84" t="s">
        <v>57</v>
      </c>
      <c r="C29" s="46" t="s">
        <v>93</v>
      </c>
      <c r="D29" s="78" t="s">
        <v>19</v>
      </c>
      <c r="E29" s="79"/>
      <c r="F29" s="80" t="b">
        <f t="shared" si="2"/>
        <v>0</v>
      </c>
      <c r="G29" s="38">
        <v>0.05</v>
      </c>
      <c r="H29" s="81">
        <f t="shared" si="0"/>
        <v>10</v>
      </c>
      <c r="I29" s="80">
        <f t="shared" si="1"/>
        <v>5</v>
      </c>
      <c r="J29" s="80"/>
    </row>
    <row r="30" spans="1:10" ht="113" x14ac:dyDescent="0.35">
      <c r="A30" s="83" t="s">
        <v>58</v>
      </c>
      <c r="B30" s="84" t="s">
        <v>59</v>
      </c>
      <c r="C30" s="85" t="s">
        <v>96</v>
      </c>
      <c r="D30" s="78" t="s">
        <v>19</v>
      </c>
      <c r="E30" s="79"/>
      <c r="F30" s="80" t="b">
        <f t="shared" si="2"/>
        <v>0</v>
      </c>
      <c r="G30" s="38">
        <v>0.05</v>
      </c>
      <c r="H30" s="81">
        <f t="shared" si="0"/>
        <v>10</v>
      </c>
      <c r="I30" s="80">
        <f t="shared" si="1"/>
        <v>5</v>
      </c>
      <c r="J30" s="80"/>
    </row>
    <row r="31" spans="1:10" ht="138" x14ac:dyDescent="0.35">
      <c r="A31" s="76" t="s">
        <v>60</v>
      </c>
      <c r="B31" s="77" t="s">
        <v>61</v>
      </c>
      <c r="C31" s="35" t="s">
        <v>94</v>
      </c>
      <c r="D31" s="78" t="s">
        <v>19</v>
      </c>
      <c r="E31" s="79"/>
      <c r="F31" s="80" t="b">
        <f t="shared" si="2"/>
        <v>0</v>
      </c>
      <c r="G31" s="38">
        <v>0.05</v>
      </c>
      <c r="H31" s="81">
        <f xml:space="preserve"> IF(D31 = "Comply",10,IF(D31 = "Partial Compliance", 5, IF(D31 = "Do Not Comply", 0)))</f>
        <v>10</v>
      </c>
      <c r="I31" s="80">
        <f>G31*10*H31</f>
        <v>5</v>
      </c>
      <c r="J31" s="80"/>
    </row>
    <row r="32" spans="1:10" x14ac:dyDescent="0.35">
      <c r="H32" s="51">
        <f>SUM(H15:H31)</f>
        <v>170</v>
      </c>
      <c r="I32" s="51">
        <f>SUM(I15:I31)</f>
        <v>100</v>
      </c>
    </row>
  </sheetData>
  <mergeCells count="8">
    <mergeCell ref="A12:J12"/>
    <mergeCell ref="A14:E14"/>
    <mergeCell ref="A1:J1"/>
    <mergeCell ref="A3:J3"/>
    <mergeCell ref="A4:B4"/>
    <mergeCell ref="C4:J4"/>
    <mergeCell ref="A5:B5"/>
    <mergeCell ref="C5:J5"/>
  </mergeCells>
  <dataValidations count="4">
    <dataValidation type="list" allowBlank="1" showErrorMessage="1" sqref="D15 D19 D22:D26" xr:uid="{00000000-0002-0000-0700-000000000000}">
      <formula1>$C$7:$C$8</formula1>
    </dataValidation>
    <dataValidation type="list" allowBlank="1" showErrorMessage="1" sqref="D27:D31 D16:D17" xr:uid="{00000000-0002-0000-0700-000001000000}">
      <formula1>$D$7:$D$9</formula1>
    </dataValidation>
    <dataValidation type="list" allowBlank="1" showErrorMessage="1" sqref="D20:D21" xr:uid="{00000000-0002-0000-0700-000002000000}">
      <formula1>$D$7:$D$8</formula1>
    </dataValidation>
    <dataValidation type="list" allowBlank="1" showErrorMessage="1" sqref="D18" xr:uid="{00000000-0002-0000-0700-000003000000}">
      <formula1>$D$7:$D8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821FE2-B85B-41EA-9287-EC665CEAE737}">
  <ds:schemaRefs>
    <ds:schemaRef ds:uri="http://schemas.microsoft.com/sharepoint/v3/contenttype/forms"/>
  </ds:schemaRefs>
</ds:datastoreItem>
</file>

<file path=customXml/itemProps3.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Response Instructions</vt:lpstr>
      <vt:lpstr>Link 1</vt:lpstr>
      <vt:lpstr>Link 2</vt:lpstr>
      <vt:lpstr>Link 3</vt:lpstr>
      <vt:lpstr>Link 4</vt:lpstr>
      <vt:lpstr>Link 5</vt:lpstr>
      <vt:lpstr>Link 6</vt:lpstr>
      <vt:lpstr>Link 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2023-05-18T13:37:14Z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