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LPillay1\Desktop\Backbone RFP\RFP\Final RFP Doc\"/>
    </mc:Choice>
  </mc:AlternateContent>
  <xr:revisionPtr revIDLastSave="0" documentId="13_ncr:1_{28C94B50-BCDE-46DF-B71E-0BA3E41291F1}" xr6:coauthVersionLast="47" xr6:coauthVersionMax="47" xr10:uidLastSave="{00000000-0000-0000-0000-000000000000}"/>
  <bookViews>
    <workbookView xWindow="40" yWindow="0" windowWidth="9480" windowHeight="10200" tabRatio="838" firstSheet="1" activeTab="5" xr2:uid="{00000000-000D-0000-FFFF-FFFF00000000}"/>
  </bookViews>
  <sheets>
    <sheet name="Response Instructions" sheetId="1" r:id="rId1"/>
    <sheet name="Link 1 " sheetId="34" r:id="rId2"/>
    <sheet name="Link 2" sheetId="36" r:id="rId3"/>
    <sheet name="Link 3" sheetId="38" r:id="rId4"/>
    <sheet name="Link 4" sheetId="39" r:id="rId5"/>
    <sheet name="Link 5" sheetId="4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41" l="1"/>
  <c r="G18" i="41" s="1"/>
  <c r="I18" i="39"/>
  <c r="G18" i="39" s="1"/>
  <c r="I18" i="38"/>
  <c r="G18" i="38" s="1"/>
  <c r="I18" i="36"/>
  <c r="G18" i="36" s="1"/>
  <c r="I31" i="34" l="1"/>
  <c r="J31" i="34" s="1"/>
  <c r="I30" i="34"/>
  <c r="I29" i="34"/>
  <c r="I28" i="34"/>
  <c r="J28" i="34" s="1"/>
  <c r="I27" i="34"/>
  <c r="J27" i="34" s="1"/>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I31" i="36"/>
  <c r="G31" i="36" s="1"/>
  <c r="I30" i="36"/>
  <c r="I29" i="36"/>
  <c r="I28" i="36"/>
  <c r="G28" i="36" s="1"/>
  <c r="I27" i="36"/>
  <c r="J27" i="36" s="1"/>
  <c r="I26" i="36"/>
  <c r="J26" i="36" s="1"/>
  <c r="I25" i="36"/>
  <c r="J25" i="36" s="1"/>
  <c r="I24" i="36"/>
  <c r="J24" i="36" s="1"/>
  <c r="I23" i="36"/>
  <c r="J23" i="36" s="1"/>
  <c r="I22" i="36"/>
  <c r="G22" i="36" s="1"/>
  <c r="I21" i="36"/>
  <c r="J21" i="36" s="1"/>
  <c r="I20" i="36"/>
  <c r="G20" i="36" s="1"/>
  <c r="I19" i="36"/>
  <c r="J19" i="36" s="1"/>
  <c r="I17" i="36"/>
  <c r="I16" i="36"/>
  <c r="G16" i="36" s="1"/>
  <c r="I15" i="36"/>
  <c r="G15" i="36" s="1"/>
  <c r="I31" i="38"/>
  <c r="J31" i="38" s="1"/>
  <c r="I30" i="38"/>
  <c r="I29" i="38"/>
  <c r="I28" i="38"/>
  <c r="G28" i="38" s="1"/>
  <c r="I27" i="38"/>
  <c r="J27" i="38" s="1"/>
  <c r="I26" i="38"/>
  <c r="J26" i="38" s="1"/>
  <c r="I25" i="38"/>
  <c r="J25" i="38" s="1"/>
  <c r="I24" i="38"/>
  <c r="I23" i="38"/>
  <c r="J23" i="38" s="1"/>
  <c r="I22" i="38"/>
  <c r="J22" i="38" s="1"/>
  <c r="I21" i="38"/>
  <c r="J21" i="38" s="1"/>
  <c r="I20" i="38"/>
  <c r="G20" i="38" s="1"/>
  <c r="I19" i="38"/>
  <c r="J19" i="38" s="1"/>
  <c r="J18" i="38"/>
  <c r="I17" i="38"/>
  <c r="I16" i="38"/>
  <c r="J16" i="38" s="1"/>
  <c r="I15" i="38"/>
  <c r="G15" i="38" s="1"/>
  <c r="I31" i="39"/>
  <c r="J31" i="39" s="1"/>
  <c r="I30" i="39"/>
  <c r="I29" i="39"/>
  <c r="I28" i="39"/>
  <c r="G28" i="39" s="1"/>
  <c r="I27" i="39"/>
  <c r="J27" i="39" s="1"/>
  <c r="I26" i="39"/>
  <c r="G26" i="39" s="1"/>
  <c r="I25" i="39"/>
  <c r="J25" i="39" s="1"/>
  <c r="I24" i="39"/>
  <c r="J24" i="39" s="1"/>
  <c r="I23" i="39"/>
  <c r="J23" i="39" s="1"/>
  <c r="I22" i="39"/>
  <c r="G22" i="39" s="1"/>
  <c r="I21" i="39"/>
  <c r="J21" i="39" s="1"/>
  <c r="I20" i="39"/>
  <c r="G20" i="39" s="1"/>
  <c r="I19" i="39"/>
  <c r="J19" i="39" s="1"/>
  <c r="I17" i="39"/>
  <c r="I16" i="39"/>
  <c r="I15" i="39"/>
  <c r="G15" i="39" s="1"/>
  <c r="I31" i="41"/>
  <c r="J31" i="41" s="1"/>
  <c r="I30" i="41"/>
  <c r="I29" i="41"/>
  <c r="I28" i="41"/>
  <c r="J28" i="41" s="1"/>
  <c r="I27" i="41"/>
  <c r="J27" i="41" s="1"/>
  <c r="I26" i="41"/>
  <c r="J26" i="41" s="1"/>
  <c r="I25" i="41"/>
  <c r="J25" i="41" s="1"/>
  <c r="I24" i="41"/>
  <c r="J24" i="41" s="1"/>
  <c r="I23" i="41"/>
  <c r="J23" i="41" s="1"/>
  <c r="I22" i="41"/>
  <c r="G22" i="41" s="1"/>
  <c r="I21" i="41"/>
  <c r="J21" i="41" s="1"/>
  <c r="I20" i="41"/>
  <c r="J20" i="41" s="1"/>
  <c r="I19" i="41"/>
  <c r="J19" i="41" s="1"/>
  <c r="I17" i="41"/>
  <c r="I16" i="41"/>
  <c r="J16" i="41" s="1"/>
  <c r="I15" i="41"/>
  <c r="G15" i="41" s="1"/>
  <c r="J18" i="41"/>
  <c r="H14" i="41"/>
  <c r="J18" i="39"/>
  <c r="H14" i="39"/>
  <c r="J24" i="38"/>
  <c r="G24" i="38"/>
  <c r="G16" i="38"/>
  <c r="H14" i="38"/>
  <c r="J18" i="36"/>
  <c r="H14" i="36"/>
  <c r="H14" i="34"/>
  <c r="A6" i="1"/>
  <c r="G30" i="41" l="1"/>
  <c r="J30" i="41"/>
  <c r="G29" i="41"/>
  <c r="J29" i="41"/>
  <c r="J17" i="41"/>
  <c r="G17" i="41"/>
  <c r="G30" i="39"/>
  <c r="J30" i="39"/>
  <c r="G29" i="39"/>
  <c r="J29" i="39"/>
  <c r="J17" i="39"/>
  <c r="G17" i="39"/>
  <c r="G30" i="38"/>
  <c r="J30" i="38"/>
  <c r="G29" i="38"/>
  <c r="J29" i="38"/>
  <c r="J28" i="38"/>
  <c r="J17" i="38"/>
  <c r="G17" i="38"/>
  <c r="G30" i="36"/>
  <c r="J30" i="36"/>
  <c r="G29" i="36"/>
  <c r="J29" i="36"/>
  <c r="J22" i="36"/>
  <c r="G30" i="34"/>
  <c r="J30" i="34"/>
  <c r="G29" i="34"/>
  <c r="J29" i="34"/>
  <c r="J17" i="34"/>
  <c r="G17" i="34"/>
  <c r="J17" i="36"/>
  <c r="G17" i="36"/>
  <c r="G26" i="36"/>
  <c r="G24" i="36"/>
  <c r="J20" i="36"/>
  <c r="J28" i="36"/>
  <c r="J22" i="39"/>
  <c r="J26" i="39"/>
  <c r="J28" i="39"/>
  <c r="G28" i="41"/>
  <c r="G26" i="41"/>
  <c r="J22" i="41"/>
  <c r="J20" i="39"/>
  <c r="G26" i="38"/>
  <c r="G20" i="41"/>
  <c r="J31" i="36"/>
  <c r="J14" i="38"/>
  <c r="J10" i="38" s="1"/>
  <c r="K9" i="38" s="1"/>
  <c r="J20" i="38"/>
  <c r="J14" i="39"/>
  <c r="J10" i="39" s="1"/>
  <c r="K9" i="39" s="1"/>
  <c r="J14" i="36"/>
  <c r="J10" i="36" s="1"/>
  <c r="K9" i="36" s="1"/>
  <c r="J14" i="34"/>
  <c r="J10" i="34" s="1"/>
  <c r="K9" i="34" s="1"/>
  <c r="J16" i="36"/>
  <c r="G22" i="38"/>
  <c r="G16" i="39"/>
  <c r="G24" i="39"/>
  <c r="J16" i="39"/>
  <c r="G16" i="41"/>
  <c r="G24" i="41"/>
  <c r="J14" i="41"/>
  <c r="J10" i="41" s="1"/>
  <c r="K9" i="41" s="1"/>
  <c r="G19" i="41"/>
  <c r="G21" i="41"/>
  <c r="G23" i="41"/>
  <c r="G25" i="41"/>
  <c r="G27" i="41"/>
  <c r="G31" i="41"/>
  <c r="G19" i="39"/>
  <c r="G21" i="39"/>
  <c r="G23" i="39"/>
  <c r="G25" i="39"/>
  <c r="G27" i="39"/>
  <c r="G31" i="39"/>
  <c r="G19" i="38"/>
  <c r="G21" i="38"/>
  <c r="G23" i="38"/>
  <c r="G25" i="38"/>
  <c r="G27" i="38"/>
  <c r="G31" i="38"/>
  <c r="G19" i="36"/>
  <c r="G21" i="36"/>
  <c r="G23" i="36"/>
  <c r="G25" i="36"/>
  <c r="G27" i="36"/>
  <c r="G18" i="34"/>
  <c r="G20" i="34"/>
  <c r="G22" i="34"/>
  <c r="G24" i="34"/>
  <c r="G26" i="34"/>
  <c r="G28" i="34"/>
  <c r="G19" i="34"/>
  <c r="G21" i="34"/>
  <c r="G23" i="34"/>
  <c r="G25" i="34"/>
  <c r="G27" i="34"/>
  <c r="G31" i="34"/>
  <c r="G16" i="34"/>
  <c r="I32" i="41"/>
  <c r="J15" i="41"/>
  <c r="I32" i="39"/>
  <c r="J15" i="39"/>
  <c r="I32" i="38"/>
  <c r="J15" i="38"/>
  <c r="I32" i="36"/>
  <c r="J15" i="36"/>
  <c r="I32" i="34"/>
  <c r="J15" i="34"/>
  <c r="J32" i="41" l="1"/>
  <c r="K8" i="38"/>
  <c r="K7" i="38" s="1"/>
  <c r="J32" i="34"/>
  <c r="K8" i="36"/>
  <c r="K7" i="36" s="1"/>
  <c r="K8" i="34"/>
  <c r="K7" i="34" s="1"/>
  <c r="K8" i="39"/>
  <c r="K7" i="39" s="1"/>
  <c r="J32" i="38"/>
  <c r="J32" i="39"/>
  <c r="J32" i="36"/>
  <c r="K8" i="41"/>
  <c r="K7" i="41" s="1"/>
  <c r="A7" i="1" l="1"/>
  <c r="A8" i="1" s="1"/>
  <c r="A9" i="1" s="1"/>
  <c r="A10" i="1" s="1"/>
  <c r="A11" i="1" s="1"/>
</calcChain>
</file>

<file path=xl/sharedStrings.xml><?xml version="1.0" encoding="utf-8"?>
<sst xmlns="http://schemas.openxmlformats.org/spreadsheetml/2006/main" count="484" uniqueCount="121">
  <si>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</si>
  <si>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</si>
  <si>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</si>
  <si>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</si>
  <si>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</si>
  <si>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</si>
  <si>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</si>
  <si>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</si>
  <si>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</si>
  <si>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</si>
  <si>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</si>
  <si>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</si>
  <si>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</si>
  <si>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</si>
  <si>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</si>
  <si>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</si>
  <si>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</si>
  <si>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</si>
  <si>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</si>
  <si>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</si>
  <si>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</si>
  <si>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</si>
  <si>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</si>
  <si>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</si>
  <si>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</si>
  <si>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</si>
  <si>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</si>
  <si>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</si>
  <si>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</si>
  <si>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</si>
  <si>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</si>
  <si>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</si>
  <si>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</si>
  <si>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Committed Link capacity rate of 10Gbps</t>
  </si>
  <si>
    <t>Bidders are to explicitly state the capacity they will provide for each link in the summary response column.</t>
  </si>
  <si>
    <t>Direct Physical Routing</t>
  </si>
  <si>
    <t>Bidders to provide a diagram or a detailed text description of the route per link that shows that the service is routed in a reasonably direct (physical) manner between all end points. If the physical route does not exist, the bidder must provide the diagram/description of the planned route.</t>
  </si>
  <si>
    <t>Existing Core Infrastructure</t>
  </si>
  <si>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</si>
  <si>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Underground Fibre Preferred</t>
  </si>
  <si>
    <t>Circuits are end-to-end and based on fixed-line fibre infrastructure.</t>
  </si>
  <si>
    <t xml:space="preserve">
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</si>
  <si>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Underlying infrastructure</t>
  </si>
  <si>
    <t xml:space="preserve">Bidders must indicate in the summary column whether the circuit/s that they are proposing is provisioned on another supplier's underlying infrastructure (either through lease agreements, IRUs, or other arrangements) and if so, from whom. </t>
  </si>
  <si>
    <t>Infrastructure shared with other services provided to SANReN</t>
  </si>
  <si>
    <r>
      <t>Bidders must indicate in the summary column whether the circuit/s that they are proposingl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</si>
  <si>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</si>
  <si>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</si>
  <si>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</si>
  <si>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</si>
  <si>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</si>
  <si>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</si>
  <si>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</si>
  <si>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</si>
  <si>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Ethernet handoff with  10GBASE
-LR (LAN) PHY interface</t>
  </si>
  <si>
    <t>Bidders must respond with a "Comply" in the response column. In so doing, the bidder commits to supply 10Gbps Ethernet handoffs on the 10GBASE-LR (LAN) PHY interface.</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</si>
  <si>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</si>
  <si>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</si>
  <si>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</si>
  <si>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</si>
  <si>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</si>
  <si>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</si>
  <si>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</si>
  <si>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</si>
  <si>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</si>
  <si>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Link 1: Central University of Technology (Welkom) to University of the Free State (Bloemfontein)</t>
  </si>
  <si>
    <t xml:space="preserve">
Bidders must indicate for each link (excluding access builds) the percentage of the link that will be provisioned with underground fibre </t>
  </si>
  <si>
    <t>Committed Link capacity rate of 100Gbps</t>
  </si>
  <si>
    <t>End-to-end service quality is managed with an availability of 99% per link</t>
  </si>
  <si>
    <t xml:space="preserve"> </t>
  </si>
  <si>
    <t>Link 2: North West University (Potchefstroom) to Sol Plaatje University (Kimberley) - PoP1</t>
  </si>
  <si>
    <t>Link 4: North West University (Mahikeng) to University of South Africa (Rustenburg)</t>
  </si>
  <si>
    <t>Link 5: University of South Africa (Rustenburg) to Council for Scientific and Industrial Research (Pretoria)</t>
  </si>
  <si>
    <r>
      <t>Bidders will comply if the proposed circuits comply with 10</t>
    </r>
    <r>
      <rPr>
        <sz val="10"/>
        <color theme="1"/>
        <rFont val="Arial"/>
        <family val="2"/>
      </rPr>
      <t>0</t>
    </r>
    <r>
      <rPr>
        <sz val="10"/>
        <rFont val="Arial"/>
        <family val="2"/>
      </rPr>
      <t xml:space="preserve">Gbps requirement for the links specified in section 3 of Annexure B2 =10
Bidders who offer anything other than the required capacity for each link or those that do not explicitly state the capacities for each link in the response column will receive a non-compliance score and will fail the evaluation =0 
</t>
    </r>
    <r>
      <rPr>
        <b/>
        <i/>
        <sz val="10"/>
        <rFont val="Arial"/>
        <family val="2"/>
      </rPr>
      <t>(a score of 10 will be given to bidders that comply and 0 to bidders that do not comply)</t>
    </r>
  </si>
  <si>
    <r>
      <t xml:space="preserve">Bidders will comply if the proposed circuits comply with 10Gbps requirement for the links specified in section 3 of Annexure B2 = 10. 
Bidders who offer anything other than the required capacity for each link or those that do not explicitly state the capacities for each link in the response column will receive a non-compliance score and will fail the evaluation = 0
</t>
    </r>
    <r>
      <rPr>
        <b/>
        <i/>
        <sz val="10"/>
        <rFont val="Arial"/>
        <family val="2"/>
      </rPr>
      <t>(a score of 10 will be given to bidders that comply and 0 to bidders that do not comply)</t>
    </r>
  </si>
  <si>
    <r>
      <t xml:space="preserve">Bidders will comply if the proposed circuits comply with 10Gbps requirement for the links specified in section 3 of Annexure B2 = 10
Bidders who offer anything other than the required capacity for each link or those that do not explicitly state the capacities for each link in the response column will receive a non-compliance score and will fail the evaluation = 0
</t>
    </r>
    <r>
      <rPr>
        <b/>
        <i/>
        <sz val="10"/>
        <rFont val="Arial"/>
        <family val="2"/>
      </rPr>
      <t>(a score of 10 will be given to bidders that comply and 0 to bidders that do not comply)</t>
    </r>
  </si>
  <si>
    <r>
      <t xml:space="preserve">Bidders will comply if the proposed circuits comply with 10Gbps requirement for the links specified in section 3 of Annexure B2 = 10. 
Bidders who offer anything other than the required capacity for each link or those that do not explicitly state the capacities for each link in the response column will receive a non-compliance score and will fail the evaluation = 0.
</t>
    </r>
    <r>
      <rPr>
        <b/>
        <i/>
        <sz val="10"/>
        <rFont val="Arial"/>
        <family val="2"/>
      </rPr>
      <t>(a score of 10 will be given to bidders that comply and 0 to bidders that do not comply)</t>
    </r>
  </si>
  <si>
    <t>Link 3: North West University (Potchefstroom) to North West University (Mahikeng)</t>
  </si>
  <si>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color rgb="FF000000"/>
        <rFont val="Arial"/>
        <family val="2"/>
      </rPr>
      <t>(a score of 0, 5 or 10 will be given to bidders based on their response)</t>
    </r>
    <r>
      <rPr>
        <sz val="10"/>
        <color rgb="FF000000"/>
        <rFont val="Arial"/>
        <family val="2"/>
      </rPr>
      <t xml:space="preserve">
&lt; 30% new infrastructure portion = 10
between 30% and 70% new infrastructure portion = 5
&gt; 70% new infrastructure portion = 0</t>
    </r>
  </si>
  <si>
    <r>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t>
    </r>
    <r>
      <rPr>
        <sz val="10"/>
        <rFont val="Arial"/>
        <family val="2"/>
      </rPr>
      <t>00</t>
    </r>
    <r>
      <rPr>
        <sz val="10"/>
        <color rgb="FF000000"/>
        <rFont val="Arial"/>
        <family val="2"/>
      </rPr>
      <t>Gbps circuit between the specified end points.  If a bidder leases the required circuit from a bidder that has existing infrastrucure, this can be counted as existing infrastrucure.</t>
    </r>
  </si>
  <si>
    <r>
      <t xml:space="preserve">
Bidders will comply if the underground portion of the link is at least 95% of the total link distance. Bidders will partially comply if the undeground portion of the link is less than 95% of the total link distance. 
</t>
    </r>
    <r>
      <rPr>
        <b/>
        <sz val="10"/>
        <rFont val="Arial"/>
        <family val="2"/>
      </rPr>
      <t>(a score of 5 or 10 will be given to bidders based on their response)</t>
    </r>
    <r>
      <rPr>
        <sz val="10"/>
        <rFont val="Arial"/>
        <family val="2"/>
      </rPr>
      <t xml:space="preserve">
Bidder must indicate, in their response, the percentage of the link that will be underground.
Underground portion of the link is at least 95% of the total link distance = 10
Underground portion of the link is less than 95% of the total link distance = 5</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</si>
  <si>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color rgb="FF000000"/>
        <rFont val="Arial"/>
        <family val="2"/>
      </rPr>
      <t xml:space="preserve"> (a score of 10 will be given to bidders that comply and 0 to bidders that do not comply)</t>
    </r>
    <r>
      <rPr>
        <sz val="10"/>
        <color rgb="FF000000"/>
        <rFont val="Arial"/>
        <family val="2"/>
      </rPr>
      <t xml:space="preserve">
Complied with requirement = 10
Did not comply with requirement = 0</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</si>
  <si>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 xml:space="preserve">
Proposed circuit/s are not provisioned on another supplier's underlying infrastructure. Proposed circuit/s are provisioned on another supplier's underlying infrastructure and provide the name of their downstream provider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</si>
  <si>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 xml:space="preserve">
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</si>
  <si>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</si>
  <si>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</si>
  <si>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</si>
  <si>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with Link Loss Forwarding enabled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</si>
  <si>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to handle Jumbo Frames of 9000 bytes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</si>
  <si>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(a score of 10 will be given to bidders that comply and 0 to bidders that do not comply)</t>
    </r>
    <r>
      <rPr>
        <sz val="10"/>
        <color rgb="FF000000"/>
        <rFont val="Arial"/>
        <family val="2"/>
      </rPr>
      <t xml:space="preserve">
Bidder commits to supply 10Gbps Ethernet handoffs on the 10GBASE-LR (LAN) PHY interface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</si>
  <si>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(a score of 10 will be given to bidders that comply and 0 to bidders that do not comply)</t>
    </r>
    <r>
      <rPr>
        <sz val="10"/>
        <color rgb="FF000000"/>
        <rFont val="Arial"/>
        <family val="2"/>
      </rPr>
      <t xml:space="preserve">
</t>
    </r>
    <r>
      <rPr>
        <sz val="10"/>
        <rFont val="Arial"/>
        <family val="2"/>
      </rPr>
      <t xml:space="preserve">
Bidder commits to supply 100Gbps Ethernet handoffs on the 100GBASE-LR4 PHY interface = 10
No responce = 0</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</si>
  <si>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B2 = 10
Bidders may receive a partial compliance score if they commit to maintain the link without specifying the link availability but do commit to the minimum requirements set out by the CSIR in section 5.1 of Annexure B2 = 5. 
Bidders may also receive a partial compliance score if they commit to maintain a link availability of at least 99% (calculated on a quarterly basis) but do not provide any details to commit to the minimum requirements set out by the CSIR in section 5.1 of Annexure B2 = 5. 
Bidders that do not commit to maintain a link availability of at least 99% and who do not provide any details to commit to the minimum requirements set out by the CSIR in section 5.1 of Annexure B2 will receive a non-compliance score and fail the evaluation = 0. 
</t>
    </r>
    <r>
      <rPr>
        <b/>
        <i/>
        <sz val="10"/>
        <rFont val="Arial"/>
        <family val="2"/>
      </rPr>
      <t>(a score of 0, 5 or 10 will be given to bidders based on their response)</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</si>
  <si>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B2 = 10 
Bidders may receive a partial compliance score if they commit to maintain the link without specifying the link availability but do commit to the minimum requirements set out by the CSIR in section 5.1 of Annexure B2 = 5
Bidders may also receive a partial compliance score if they commit to maintain a link availability of at least 99% (calculated on a quarterly basis) but do not provide any details to commit to the minimum requirements set out by the CSIR in section 5.1 of Annexure B2 = 5 
Bidders that do not commit to maintain a link availability of at least 99% and who do not provide any details to commit to the minimum requirements set out by the CSIR in section 5.1 of Annexure B2 will receive a non-compliance score and fail the evaluation = 0
</t>
    </r>
    <r>
      <rPr>
        <b/>
        <i/>
        <sz val="10"/>
        <rFont val="Arial"/>
        <family val="2"/>
      </rPr>
      <t>(a score of 0, 5 or 10 will be given to bidders based on their response)</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</si>
  <si>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B2 = 10. 
Bidders may receive a partial compliance score if they commit to maintain the link without specifying the link availability but do commit to the minimum requirements set out by the CSIR in section 5.1 of Annexure B2 = 5. 
Bidders may also receive a partial compliance score if they commit to maintain a link availability of at least 99% (calculated on a quarterly basis) but do not provide any details to commit to the minimum requirements set out by the CSIR in section 5.1 of Annexure B2 = 5. 
Bidders that do not commit to maintain a link availability of at least 99% and who do not provide any details to commit to the minimum requirements set out by the CSIR in section section 5.1 of Annexure B2 will receive a non-compliance score and fail the evaluation = 0
</t>
    </r>
    <r>
      <rPr>
        <b/>
        <i/>
        <sz val="10"/>
        <rFont val="Arial"/>
        <family val="2"/>
      </rPr>
      <t>(a score of 0, 5 or 10 will be given to bidders based on their response)</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</si>
  <si>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B2 = 10. 
Bidders may receive a partial compliance score if they commit to maintain the link without specifying the link availability but do commit to the minimum requirements set out by the CSIR in section 5.1 of Annexure B2 = 5. 
Bidders may also receive a partial compliance score if they commit to maintain a link availability of at least 99% (calculated on a quarterly basis) but do not provide any details to commit to the minimum requirements set out by the CSIR in section 5.1 of Annexure B2 = 5. 
Bidders that do not commit to maintain a link availability of at least 99% and who do not provide any details to commit to the minimum requirements set out by the CSIR in ssection 5.1 of Annexure B2 will receive a non-compliance score and fail the evaluation = 0. 
</t>
    </r>
    <r>
      <rPr>
        <b/>
        <i/>
        <sz val="10"/>
        <rFont val="Arial"/>
        <family val="2"/>
      </rPr>
      <t>(a score of 0, 5 or 10 will be given to bidders based on their response)</t>
    </r>
  </si>
  <si>
    <t>Bidders must respond by selecting "Comply" in the response column and explicitly state that they will maintain the links as we require. In so doing, the bidder commits to maintain each fibre as per Section 5.2 of Annexure B2. Information about the maintenance activities of the bidder must be provided as per Section 5.2 of Annexure B2, including details of the downtime and fault logging procedures.</t>
  </si>
  <si>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color rgb="FF000000"/>
        <rFont val="Arial"/>
        <family val="2"/>
      </rPr>
      <t>(a score of 0, 5 or 10 will be given to bidders based on their response)</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</si>
  <si>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color rgb="FF000000"/>
        <rFont val="Arial"/>
        <family val="2"/>
      </rPr>
      <t>(a score of 0, 5 or 10 will be given to bidders based on their response)</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</si>
  <si>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rFont val="Arial"/>
        <family val="2"/>
      </rPr>
      <t>(a score of 0, 5 or 10 will be given to bidders based on their response)</t>
    </r>
    <r>
      <rPr>
        <sz val="10"/>
        <rFont val="Arial"/>
        <family val="2"/>
      </rPr>
      <t xml:space="preserve">
&lt; 30% new infrastructure portion = 10
between 30% and 70% new infrastructure portion = 5
&gt; 70% new infrastructure portion = 0</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</si>
  <si>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t>
    </r>
    <r>
      <rPr>
        <sz val="10"/>
        <rFont val="Arial"/>
        <family val="2"/>
      </rPr>
      <t xml:space="preserve">
Complied with requirement = 10
Did not comply with requirement = 0</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</si>
  <si>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circuit/s are not provisioned on another supplier's underlying infrastructure. Proposed circuit/s are provisioned on another supplier's underlying infrastructure and provide the name of their downstream provider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</si>
  <si>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</si>
  <si>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</si>
  <si>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</si>
  <si>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with Link Loss Forwarding enabled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</si>
  <si>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</si>
  <si>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rFont val="Arial"/>
        <family val="2"/>
      </rPr>
      <t>(a score of 10 will be given to bidders that comply and 0 to bidders that do not comply)</t>
    </r>
    <r>
      <rPr>
        <sz val="10"/>
        <rFont val="Arial"/>
        <family val="2"/>
      </rPr>
      <t xml:space="preserve">
Bidder commits to supply 10Gbps Ethernet handoffs on the 10GBASE-LR (LAN) PHY interface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</si>
  <si>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</si>
  <si>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=0
</t>
    </r>
    <r>
      <rPr>
        <b/>
        <sz val="10"/>
        <rFont val="Arial"/>
        <family val="2"/>
      </rPr>
      <t>(a score of 0, 5 or 10 will be given to bidders based on their response)</t>
    </r>
  </si>
  <si>
    <r>
      <t xml:space="preserve">The evaluator will check if all of the line items specified by the CSIR in section 6 of Annexure B2 is contained in the project plan =10
If the Project plan does not align to the link delivery times that they have committed to in their response above, the bidder will receive a partial-compliance score = 5
Not submitting a project plan with the line items specified in section 6 of Annexure B2 will result in a non-compliance score = 0
</t>
    </r>
    <r>
      <rPr>
        <b/>
        <sz val="1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</si>
  <si>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7 of Annexure B2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t>
    </r>
    <r>
      <rPr>
        <b/>
        <i/>
        <sz val="10"/>
        <rFont val="Arial"/>
        <family val="2"/>
      </rPr>
      <t>(a score of 0, 5 or 10 will be given to bidders based on their response)</t>
    </r>
  </si>
  <si>
    <r>
      <t xml:space="preserve">Bidders will comply if the proposed circuits comply with 10Gbps requirement for the links specified in section 3 of Annexure B2 =10 
Bidders who offer anything other than the required capacity for each link or those that do not explicitly state the capacities for each link in the response column will receive a non-compliance score and will fail the evaluation = 0
</t>
    </r>
    <r>
      <rPr>
        <b/>
        <i/>
        <sz val="10"/>
        <rFont val="Arial"/>
        <family val="2"/>
      </rPr>
      <t>(a score of 10 will be given to bidders that comply and 0 to bidders that do not comply)</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</si>
  <si>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</si>
  <si>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</si>
  <si>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</si>
  <si>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B2 = 10
Bidders may receive a partial compliance score if they commit to maintain the link without specifying the link availability but do commit to the minimum requirements set out by the CSIR in section 5.1 of Annexure B2 = 5
Bidders may also receive a partial compliance score if they commit to maintain a link availability of at least 99% (calculated on a quarterly basis) but do not provide any details to commit to the minimum requirements set out by the CSIR in section 5.1 of Annexure B2 = 5
Bidders that do not commit to maintain a link availability of at least 99% and who do not provide any details to commit to the minimum requirements set out by the CSIR in section 5.1 of Annexure B2 will receive a non-compliance score and fail the evaluation = 0
</t>
    </r>
    <r>
      <rPr>
        <b/>
        <i/>
        <sz val="10"/>
        <rFont val="Arial"/>
        <family val="2"/>
      </rPr>
      <t>(a score of 0, 5 or 10 will be given to bidders based on their response)</t>
    </r>
  </si>
  <si>
    <t>Bidders must respond with a "Comply" in the response column. In so doing, the bidder commits to supply 100Gbps Ethernet handoffs on the 100GBASE-LR4 PHY interface.</t>
  </si>
  <si>
    <r>
      <t>Ethernet handoff with  10</t>
    </r>
    <r>
      <rPr>
        <sz val="10"/>
        <rFont val="Arial"/>
        <family val="2"/>
      </rPr>
      <t>0</t>
    </r>
    <r>
      <rPr>
        <sz val="10"/>
        <color rgb="FF000000"/>
        <rFont val="Arial"/>
        <family val="2"/>
      </rPr>
      <t>GBASE
-LR (LAN) PHY interface</t>
    </r>
  </si>
  <si>
    <r>
      <t xml:space="preserve">Bidders will comply if they submit a detailed diagram or description of their existing infrastructure over which the circuit(s) will be provisioned as specified in section 3 of Annexure B2, and it has to include points like the exchanges or Points of Presence it goes through, and the service is physically routed on a route that is less than 2 times the Line of Sight (LoS) distance between end points for any link = 10
Bidders will partially comply if they only provide a high-level diagram without the above detail, or if the service is physically routed on a route that is more than 2 times the Line of Sight (LoS) distance between end points for any link =5 
Bidders who do not provide a diagram or detailed description will receive a non-compliance score and fail the evaluation = 0
</t>
    </r>
    <r>
      <rPr>
        <b/>
        <sz val="10"/>
        <rFont val="Arial"/>
        <family val="2"/>
      </rPr>
      <t>(a score of 0, 5 or 10 will be given to bidders based on their response)</t>
    </r>
  </si>
  <si>
    <r>
      <t xml:space="preserve">Bidders will comply if they submit a detailed diagram or description of their existing infrastructure over which the circuit(s) will be provisioned as specified in section 3 of Annexure B2, and it has to include points like the exchanges or Points of Presence it goes through, and the service is physically routed on a route that is less than 2 times the Line of Sight (LoS) distance between end points for any link = 10
Bidders will partially comply if they only provide a high-level diagram without the above detail, or if the service is physically routed on a route that is more than 2 times the Line of Sight (LoS) distance between end points for any link =5 
Bidders who do not provide a diagram or detailed description will receive a non-compliance score and fail the evaluation = 0
</t>
    </r>
    <r>
      <rPr>
        <b/>
        <sz val="10"/>
        <color rgb="FF000000"/>
        <rFont val="Arial"/>
        <family val="2"/>
      </rPr>
      <t>(a score of 0, 5 or 10 will be given to bidders based on their response)</t>
    </r>
  </si>
  <si>
    <t>3575/09/06/2023 - Managed Bandwidth Links for the South African National Research Network (SANReN) Backbone Extensions in the Free State and North West Provinces.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</si>
</sst>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b/>
      <i/>
      <sz val="10"/>
      <color rgb="FF00000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0"/>
      <color rgb="FF000000"/>
      <name val="Arial"/>
      <family val="2"/>
    </font>
    <font>
      <sz val="10"/>
      <color rgb="FF222222"/>
      <name val="Arial"/>
      <family val="2"/>
    </font>
    <font>
      <sz val="10"/>
      <color rgb="FF222222"/>
      <name val="Arial"/>
      <family val="2"/>
    </font>
    <font>
      <sz val="14"/>
      <color theme="0"/>
      <name val="Arial"/>
      <family val="2"/>
    </font>
    <font>
      <b/>
      <sz val="10"/>
      <name val="Arial"/>
      <family val="2"/>
    </font>
    <font>
      <sz val="10"/>
      <color theme="1"/>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4" fillId="0" borderId="0" applyFont="0" applyFill="0" applyBorder="0" applyAlignment="0" applyProtection="0"/>
    <xf numFmtId="0" fontId="14" fillId="0" borderId="0"/>
  </cellStyleXfs>
  <cellXfs count="87">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6"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22" fillId="0" borderId="0" xfId="0" applyFont="1" applyAlignment="1">
      <alignment vertical="center"/>
    </xf>
    <xf numFmtId="0" fontId="20" fillId="0" borderId="5" xfId="0" applyFont="1" applyBorder="1" applyAlignment="1">
      <alignment horizontal="left" vertical="center"/>
    </xf>
    <xf numFmtId="0" fontId="20" fillId="3" borderId="6" xfId="0" applyFont="1" applyFill="1" applyBorder="1" applyAlignment="1">
      <alignment horizontal="center" vertical="center"/>
    </xf>
    <xf numFmtId="0" fontId="20" fillId="0" borderId="7" xfId="0" applyFont="1" applyBorder="1" applyAlignment="1">
      <alignment horizontal="center" vertical="center"/>
    </xf>
    <xf numFmtId="0" fontId="20" fillId="0" borderId="11" xfId="0" applyFont="1" applyBorder="1" applyAlignment="1">
      <alignment horizontal="left" vertical="center"/>
    </xf>
    <xf numFmtId="0" fontId="20" fillId="3" borderId="19" xfId="0" applyFont="1" applyFill="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left" vertical="center"/>
    </xf>
    <xf numFmtId="0" fontId="20" fillId="3" borderId="22" xfId="0" applyFont="1" applyFill="1" applyBorder="1" applyAlignment="1">
      <alignment horizontal="center" vertical="center"/>
    </xf>
    <xf numFmtId="164" fontId="20" fillId="3" borderId="22" xfId="0" applyNumberFormat="1" applyFont="1" applyFill="1" applyBorder="1" applyAlignment="1">
      <alignment horizontal="center" vertical="center"/>
    </xf>
    <xf numFmtId="0" fontId="20" fillId="0" borderId="23" xfId="0" applyFont="1" applyBorder="1" applyAlignment="1">
      <alignment horizontal="center" vertical="center"/>
    </xf>
    <xf numFmtId="0" fontId="20" fillId="0" borderId="8" xfId="0" applyFont="1" applyBorder="1" applyAlignment="1">
      <alignment horizontal="left" vertical="center"/>
    </xf>
    <xf numFmtId="9" fontId="20" fillId="0" borderId="9" xfId="0" applyNumberFormat="1" applyFont="1" applyBorder="1" applyAlignment="1">
      <alignment horizontal="center" vertical="center"/>
    </xf>
    <xf numFmtId="164" fontId="20" fillId="0" borderId="9" xfId="1" applyNumberFormat="1" applyFont="1" applyBorder="1" applyAlignment="1" applyProtection="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vertical="center"/>
    </xf>
    <xf numFmtId="0" fontId="20" fillId="4" borderId="18" xfId="0" applyFont="1" applyFill="1" applyBorder="1" applyAlignment="1">
      <alignment horizontal="center" vertical="center" wrapText="1"/>
    </xf>
    <xf numFmtId="10" fontId="20" fillId="4" borderId="18" xfId="0" applyNumberFormat="1" applyFont="1" applyFill="1" applyBorder="1" applyAlignment="1">
      <alignment horizontal="center" vertical="center" wrapText="1"/>
    </xf>
    <xf numFmtId="1" fontId="20" fillId="5" borderId="18" xfId="0" applyNumberFormat="1" applyFont="1" applyFill="1" applyBorder="1" applyAlignment="1">
      <alignment horizontal="center" vertical="center" wrapText="1"/>
    </xf>
    <xf numFmtId="164" fontId="20" fillId="5" borderId="18" xfId="1" applyNumberFormat="1" applyFont="1" applyFill="1" applyBorder="1" applyAlignment="1" applyProtection="1">
      <alignment horizontal="center" vertical="center" wrapText="1"/>
    </xf>
    <xf numFmtId="0" fontId="20"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6" fillId="3" borderId="18" xfId="0" applyFont="1" applyFill="1" applyBorder="1" applyAlignment="1">
      <alignment horizontal="center" vertical="center" wrapText="1"/>
    </xf>
    <xf numFmtId="10" fontId="16" fillId="3" borderId="18" xfId="1" applyNumberFormat="1" applyFont="1" applyFill="1" applyBorder="1" applyAlignment="1" applyProtection="1">
      <alignment horizontal="center" vertical="center" wrapText="1"/>
    </xf>
    <xf numFmtId="0" fontId="16" fillId="7" borderId="0" xfId="0" applyFont="1" applyFill="1" applyAlignment="1">
      <alignment vertical="center"/>
    </xf>
    <xf numFmtId="49" fontId="20" fillId="8" borderId="18" xfId="0" applyNumberFormat="1" applyFont="1" applyFill="1" applyBorder="1" applyAlignment="1">
      <alignment horizontal="center" vertical="center" wrapText="1"/>
    </xf>
    <xf numFmtId="49" fontId="20" fillId="8" borderId="18" xfId="0" applyNumberFormat="1" applyFont="1" applyFill="1" applyBorder="1" applyAlignment="1">
      <alignment horizontal="left" vertical="center" wrapText="1"/>
    </xf>
    <xf numFmtId="0" fontId="20"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24" xfId="0" applyFont="1" applyBorder="1" applyAlignment="1">
      <alignment horizontal="left" vertical="center" wrapText="1"/>
    </xf>
    <xf numFmtId="0" fontId="11" fillId="0" borderId="4" xfId="0" applyFont="1" applyBorder="1" applyAlignment="1">
      <alignment horizontal="left" vertical="center" wrapText="1"/>
    </xf>
    <xf numFmtId="0" fontId="16" fillId="11" borderId="18" xfId="0" applyFont="1" applyFill="1" applyBorder="1" applyAlignment="1">
      <alignment horizontal="center" vertical="center" wrapText="1"/>
    </xf>
    <xf numFmtId="0" fontId="23" fillId="0" borderId="18" xfId="0" applyFont="1" applyBorder="1" applyAlignment="1">
      <alignment horizontal="left" vertical="center" wrapText="1"/>
    </xf>
    <xf numFmtId="0" fontId="24" fillId="0" borderId="0" xfId="0" applyFont="1" applyAlignment="1">
      <alignment vertical="center" wrapText="1"/>
    </xf>
    <xf numFmtId="0" fontId="21" fillId="0" borderId="0" xfId="0" applyFont="1" applyAlignment="1">
      <alignment vertical="center"/>
    </xf>
    <xf numFmtId="0" fontId="25" fillId="0" borderId="18" xfId="0" applyFont="1" applyBorder="1" applyAlignment="1">
      <alignment vertical="center" wrapText="1"/>
    </xf>
    <xf numFmtId="0" fontId="26" fillId="0" borderId="0" xfId="0" applyFont="1" applyAlignment="1">
      <alignment horizontal="center" vertical="center"/>
    </xf>
    <xf numFmtId="0" fontId="26" fillId="0" borderId="0" xfId="0" applyFont="1" applyAlignment="1">
      <alignment vertical="center"/>
    </xf>
    <xf numFmtId="0" fontId="11" fillId="12" borderId="18" xfId="0" applyFont="1" applyFill="1" applyBorder="1" applyAlignment="1">
      <alignment horizontal="left" vertical="center" wrapText="1"/>
    </xf>
    <xf numFmtId="0" fontId="10" fillId="0" borderId="18" xfId="2" applyFont="1" applyBorder="1" applyAlignment="1">
      <alignment horizontal="left" vertical="center" wrapText="1"/>
    </xf>
    <xf numFmtId="0" fontId="10" fillId="12" borderId="18" xfId="0" applyFont="1" applyFill="1" applyBorder="1" applyAlignment="1">
      <alignment horizontal="left" vertical="center" wrapText="1"/>
    </xf>
    <xf numFmtId="0" fontId="10" fillId="0" borderId="4" xfId="0" applyFont="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20" fillId="4" borderId="18" xfId="0" applyNumberFormat="1" applyFont="1" applyFill="1" applyBorder="1" applyAlignment="1">
      <alignment horizontal="left" vertical="center" wrapText="1"/>
    </xf>
    <xf numFmtId="0" fontId="21" fillId="0" borderId="18" xfId="0" applyFont="1" applyBorder="1" applyAlignment="1">
      <alignment vertical="center"/>
    </xf>
    <xf numFmtId="0" fontId="17" fillId="6" borderId="12" xfId="0" applyFont="1" applyFill="1" applyBorder="1" applyAlignment="1" applyProtection="1">
      <alignment horizontal="center" vertical="center" wrapText="1"/>
      <protection locked="0"/>
    </xf>
    <xf numFmtId="0" fontId="17" fillId="6" borderId="13" xfId="0" applyFont="1" applyFill="1" applyBorder="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16" fillId="0" borderId="0" xfId="0" applyFont="1" applyAlignment="1">
      <alignment horizontal="center" vertical="center"/>
    </xf>
    <xf numFmtId="49" fontId="20" fillId="8" borderId="12" xfId="0" applyNumberFormat="1" applyFont="1" applyFill="1" applyBorder="1" applyAlignment="1">
      <alignment horizontal="center" vertical="center" wrapText="1"/>
    </xf>
    <xf numFmtId="49" fontId="20" fillId="8" borderId="14" xfId="0" applyNumberFormat="1" applyFont="1" applyFill="1" applyBorder="1" applyAlignment="1">
      <alignment horizontal="center" vertical="center" wrapText="1"/>
    </xf>
    <xf numFmtId="0" fontId="16" fillId="9" borderId="12" xfId="0" applyFont="1" applyFill="1" applyBorder="1" applyAlignment="1" applyProtection="1">
      <alignment horizontal="center" vertical="center"/>
      <protection locked="0"/>
    </xf>
    <xf numFmtId="0" fontId="16" fillId="9" borderId="13"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49" fontId="20" fillId="8" borderId="18" xfId="0" applyNumberFormat="1" applyFont="1" applyFill="1" applyBorder="1" applyAlignment="1">
      <alignment horizontal="center" vertical="center" wrapText="1"/>
    </xf>
    <xf numFmtId="0" fontId="21" fillId="7" borderId="18" xfId="0" applyFont="1" applyFill="1" applyBorder="1" applyAlignment="1">
      <alignment vertical="center"/>
    </xf>
    <xf numFmtId="0" fontId="20" fillId="0" borderId="0" xfId="0" applyFont="1" applyAlignment="1">
      <alignment horizontal="center" vertical="center" wrapText="1"/>
    </xf>
    <xf numFmtId="0" fontId="20"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Normal="100" workbookViewId="0">
      <selection activeCell="C5" sqref="C5:K5"/>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25.5" customHeight="1" thickBot="1" x14ac:dyDescent="0.4">
      <c r="C1" s="58" t="s">
        <v>120</v>
      </c>
      <c r="D1" s="59"/>
      <c r="E1" s="59"/>
      <c r="F1" s="59"/>
      <c r="G1" s="59"/>
      <c r="H1" s="59"/>
      <c r="I1" s="59"/>
      <c r="J1" s="59"/>
      <c r="K1" s="60"/>
    </row>
    <row r="3" spans="1:12" ht="27" customHeight="1" x14ac:dyDescent="0.35">
      <c r="A3" s="2"/>
      <c r="B3" s="2"/>
      <c r="C3" s="64" t="s">
        <v>0</v>
      </c>
      <c r="D3" s="65"/>
      <c r="E3" s="65"/>
      <c r="F3" s="65"/>
      <c r="G3" s="65"/>
      <c r="H3" s="65"/>
      <c r="I3" s="65"/>
      <c r="J3" s="65"/>
      <c r="K3" s="66"/>
      <c r="L3" s="2"/>
    </row>
    <row r="4" spans="1:12" ht="14.25" customHeight="1" x14ac:dyDescent="0.35">
      <c r="A4" s="2"/>
      <c r="B4" s="2"/>
      <c r="C4" s="2"/>
      <c r="D4" s="2"/>
      <c r="E4" s="2"/>
      <c r="F4" s="2"/>
      <c r="G4" s="2"/>
      <c r="H4" s="2"/>
      <c r="I4" s="2"/>
      <c r="J4" s="2"/>
      <c r="K4" s="2"/>
      <c r="L4" s="2"/>
    </row>
    <row r="5" spans="1:12" ht="41.25" customHeight="1" x14ac:dyDescent="0.35">
      <c r="A5" s="3">
        <v>1</v>
      </c>
      <c r="B5" s="4"/>
      <c r="C5" s="67" t="s">
        <v>1</v>
      </c>
      <c r="D5" s="68"/>
      <c r="E5" s="68"/>
      <c r="F5" s="68"/>
      <c r="G5" s="68"/>
      <c r="H5" s="68"/>
      <c r="I5" s="68"/>
      <c r="J5" s="68"/>
      <c r="K5" s="69"/>
      <c r="L5" s="2"/>
    </row>
    <row r="6" spans="1:12" ht="41.25" customHeight="1" x14ac:dyDescent="0.35">
      <c r="A6" s="3">
        <f>A5+1</f>
        <v>2</v>
      </c>
      <c r="B6" s="4"/>
      <c r="C6" s="70" t="s">
        <v>2</v>
      </c>
      <c r="D6" s="68"/>
      <c r="E6" s="68"/>
      <c r="F6" s="68"/>
      <c r="G6" s="68"/>
      <c r="H6" s="68"/>
      <c r="I6" s="68"/>
      <c r="J6" s="68"/>
      <c r="K6" s="69"/>
      <c r="L6" s="2"/>
    </row>
    <row r="7" spans="1:12" ht="41.25" customHeight="1" x14ac:dyDescent="0.35">
      <c r="A7" s="3">
        <f t="shared" ref="A7:A11" si="0">A6+1</f>
        <v>3</v>
      </c>
      <c r="B7" s="4"/>
      <c r="C7" s="70" t="s">
        <v>64</v>
      </c>
      <c r="D7" s="68"/>
      <c r="E7" s="68"/>
      <c r="F7" s="68"/>
      <c r="G7" s="68"/>
      <c r="H7" s="68"/>
      <c r="I7" s="68"/>
      <c r="J7" s="68"/>
      <c r="K7" s="69"/>
      <c r="L7" s="2"/>
    </row>
    <row r="8" spans="1:12" ht="41.25" customHeight="1" x14ac:dyDescent="0.35">
      <c r="A8" s="8">
        <f t="shared" si="0"/>
        <v>4</v>
      </c>
      <c r="B8" s="9"/>
      <c r="C8" s="70" t="s">
        <v>3</v>
      </c>
      <c r="D8" s="68"/>
      <c r="E8" s="68"/>
      <c r="F8" s="68"/>
      <c r="G8" s="68"/>
      <c r="H8" s="68"/>
      <c r="I8" s="68"/>
      <c r="J8" s="68"/>
      <c r="K8" s="69"/>
    </row>
    <row r="9" spans="1:12" ht="41.25" customHeight="1" x14ac:dyDescent="0.35">
      <c r="A9" s="8">
        <f t="shared" si="0"/>
        <v>5</v>
      </c>
      <c r="B9" s="9"/>
      <c r="C9" s="71" t="s">
        <v>4</v>
      </c>
      <c r="D9" s="68"/>
      <c r="E9" s="68"/>
      <c r="F9" s="68"/>
      <c r="G9" s="68"/>
      <c r="H9" s="68"/>
      <c r="I9" s="68"/>
      <c r="J9" s="68"/>
      <c r="K9" s="69"/>
    </row>
    <row r="10" spans="1:12" ht="41.25" customHeight="1" x14ac:dyDescent="0.35">
      <c r="A10" s="3">
        <f t="shared" si="0"/>
        <v>6</v>
      </c>
      <c r="B10" s="4"/>
      <c r="C10" s="70" t="s">
        <v>5</v>
      </c>
      <c r="D10" s="68"/>
      <c r="E10" s="68"/>
      <c r="F10" s="68"/>
      <c r="G10" s="68"/>
      <c r="H10" s="68"/>
      <c r="I10" s="68"/>
      <c r="J10" s="68"/>
      <c r="K10" s="69"/>
      <c r="L10" s="2"/>
    </row>
    <row r="11" spans="1:12" ht="41.25" customHeight="1" x14ac:dyDescent="0.35">
      <c r="A11" s="3">
        <f t="shared" si="0"/>
        <v>7</v>
      </c>
      <c r="B11" s="4"/>
      <c r="C11" s="70" t="s">
        <v>6</v>
      </c>
      <c r="D11" s="68"/>
      <c r="E11" s="68"/>
      <c r="F11" s="68"/>
      <c r="G11" s="68"/>
      <c r="H11" s="68"/>
      <c r="I11" s="68"/>
      <c r="J11" s="68"/>
      <c r="K11" s="69"/>
      <c r="L11" s="2"/>
    </row>
    <row r="12" spans="1:12" ht="14.25" customHeight="1" x14ac:dyDescent="0.35">
      <c r="A12" s="2"/>
      <c r="B12" s="2"/>
      <c r="C12" s="2"/>
      <c r="D12" s="2"/>
      <c r="E12" s="2"/>
      <c r="F12" s="2"/>
      <c r="G12" s="2"/>
      <c r="H12" s="2"/>
      <c r="I12" s="2"/>
      <c r="J12" s="2"/>
      <c r="K12" s="2"/>
      <c r="L12" s="2"/>
    </row>
    <row r="13" spans="1:12" ht="14.25" customHeight="1" x14ac:dyDescent="0.35">
      <c r="A13" s="2"/>
      <c r="B13" s="2"/>
      <c r="C13" s="63"/>
      <c r="D13" s="62"/>
      <c r="E13" s="62"/>
      <c r="F13" s="62"/>
      <c r="G13" s="62"/>
      <c r="H13" s="62"/>
      <c r="I13" s="62"/>
      <c r="J13" s="62"/>
      <c r="K13" s="62"/>
      <c r="L13" s="2"/>
    </row>
    <row r="14" spans="1:12" ht="18.75" customHeight="1" x14ac:dyDescent="0.35">
      <c r="A14" s="2"/>
      <c r="B14" s="2"/>
      <c r="C14" s="61" t="s">
        <v>7</v>
      </c>
      <c r="D14" s="62"/>
      <c r="E14" s="62"/>
      <c r="F14" s="62"/>
      <c r="G14" s="62"/>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topLeftCell="B1" zoomScale="80" zoomScaleNormal="80" workbookViewId="0">
      <selection activeCell="B3" sqref="B3:K3"/>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4" t="s">
        <v>120</v>
      </c>
      <c r="C1" s="75"/>
      <c r="D1" s="75"/>
      <c r="E1" s="75"/>
      <c r="F1" s="75"/>
      <c r="G1" s="75"/>
      <c r="H1" s="75"/>
      <c r="I1" s="75"/>
      <c r="J1" s="75"/>
      <c r="K1" s="76"/>
    </row>
    <row r="3" spans="1:12" ht="18" customHeight="1" x14ac:dyDescent="0.35">
      <c r="B3" s="85" t="s">
        <v>65</v>
      </c>
      <c r="C3" s="86"/>
      <c r="D3" s="86"/>
      <c r="E3" s="86"/>
      <c r="F3" s="86"/>
      <c r="G3" s="86"/>
      <c r="H3" s="86"/>
      <c r="I3" s="86"/>
      <c r="J3" s="86"/>
      <c r="K3" s="86"/>
    </row>
    <row r="4" spans="1:12" x14ac:dyDescent="0.35">
      <c r="B4" s="77"/>
      <c r="C4" s="77"/>
      <c r="D4" s="77"/>
      <c r="E4" s="77"/>
      <c r="F4" s="77"/>
      <c r="G4" s="77"/>
      <c r="H4" s="77"/>
      <c r="I4" s="77"/>
      <c r="J4" s="77"/>
      <c r="K4" s="77"/>
    </row>
    <row r="5" spans="1:12" x14ac:dyDescent="0.35">
      <c r="B5" s="78" t="s">
        <v>18</v>
      </c>
      <c r="C5" s="79"/>
      <c r="D5" s="80"/>
      <c r="E5" s="81"/>
      <c r="F5" s="81"/>
      <c r="G5" s="81"/>
      <c r="H5" s="81"/>
      <c r="I5" s="81"/>
      <c r="J5" s="81"/>
      <c r="K5" s="82"/>
    </row>
    <row r="6" spans="1:12" ht="18" thickBot="1" x14ac:dyDescent="0.4">
      <c r="A6" s="50"/>
      <c r="B6" s="52"/>
      <c r="C6" s="53"/>
      <c r="D6" s="53"/>
      <c r="E6" s="53"/>
      <c r="F6" s="12"/>
      <c r="G6" s="12"/>
      <c r="H6" s="12"/>
      <c r="I6" s="12"/>
      <c r="J6" s="12"/>
      <c r="K6" s="12"/>
    </row>
    <row r="7" spans="1:12" ht="14.5" thickTop="1" x14ac:dyDescent="0.35">
      <c r="A7" s="50"/>
      <c r="B7" s="13">
        <v>0</v>
      </c>
      <c r="C7" s="13">
        <v>0</v>
      </c>
      <c r="D7" s="13" t="s">
        <v>19</v>
      </c>
      <c r="E7" s="13" t="s">
        <v>19</v>
      </c>
      <c r="F7" s="13"/>
      <c r="H7" s="14" t="s">
        <v>20</v>
      </c>
      <c r="I7" s="15"/>
      <c r="J7" s="15"/>
      <c r="K7" s="16" t="str">
        <f>IF(AND(K8="PASS",K9="PASS"), "PASS","FAIL")</f>
        <v>PASS</v>
      </c>
    </row>
    <row r="8" spans="1:12" x14ac:dyDescent="0.35">
      <c r="A8" s="50"/>
      <c r="B8" s="13">
        <v>10</v>
      </c>
      <c r="C8" s="13">
        <v>5</v>
      </c>
      <c r="D8" s="13" t="s">
        <v>21</v>
      </c>
      <c r="E8" s="13" t="s">
        <v>22</v>
      </c>
      <c r="F8" s="13" t="s">
        <v>23</v>
      </c>
      <c r="H8" s="17" t="s">
        <v>24</v>
      </c>
      <c r="I8" s="18"/>
      <c r="J8" s="18"/>
      <c r="K8" s="19" t="str">
        <f>IF((OR(G15:G31)),"FAIL","PASS")</f>
        <v>PASS</v>
      </c>
    </row>
    <row r="9" spans="1:12" x14ac:dyDescent="0.35">
      <c r="A9" s="50"/>
      <c r="B9" s="13"/>
      <c r="C9" s="13">
        <v>10</v>
      </c>
      <c r="D9" s="13"/>
      <c r="E9" s="13" t="s">
        <v>21</v>
      </c>
      <c r="F9" s="13"/>
      <c r="H9" s="20" t="s">
        <v>25</v>
      </c>
      <c r="I9" s="21"/>
      <c r="J9" s="22"/>
      <c r="K9" s="23" t="str">
        <f>IF(J10&gt;=I10,"PASS","FAIL")</f>
        <v>PASS</v>
      </c>
    </row>
    <row r="10" spans="1:12" ht="14.5" thickBot="1" x14ac:dyDescent="0.4">
      <c r="A10" s="50"/>
      <c r="B10" s="13"/>
      <c r="C10" s="13"/>
      <c r="D10" s="13"/>
      <c r="E10" s="13"/>
      <c r="F10" s="13"/>
      <c r="H10" s="24" t="s">
        <v>26</v>
      </c>
      <c r="I10" s="25">
        <v>0.7</v>
      </c>
      <c r="J10" s="26">
        <f>J14</f>
        <v>1</v>
      </c>
      <c r="K10" s="27" t="s">
        <v>69</v>
      </c>
    </row>
    <row r="11" spans="1:12" x14ac:dyDescent="0.35">
      <c r="A11" s="50"/>
      <c r="B11" s="50"/>
      <c r="C11" s="50"/>
      <c r="D11" s="50"/>
      <c r="E11" s="50"/>
    </row>
    <row r="12" spans="1:12" x14ac:dyDescent="0.35">
      <c r="A12" s="39"/>
      <c r="B12" s="83" t="s">
        <v>27</v>
      </c>
      <c r="C12" s="84"/>
      <c r="D12" s="84"/>
      <c r="E12" s="84"/>
      <c r="F12" s="84"/>
      <c r="G12" s="84"/>
      <c r="H12" s="84"/>
      <c r="I12" s="84"/>
      <c r="J12" s="84"/>
      <c r="K12" s="84"/>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1</v>
      </c>
      <c r="K14" s="34"/>
      <c r="L14" s="29"/>
    </row>
    <row r="15" spans="1:12" ht="113.5" x14ac:dyDescent="0.35">
      <c r="B15" s="35" t="s">
        <v>33</v>
      </c>
      <c r="C15" s="36" t="s">
        <v>34</v>
      </c>
      <c r="D15" s="36" t="s">
        <v>111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6" t="s">
        <v>118</v>
      </c>
      <c r="E16" s="43" t="s">
        <v>19</v>
      </c>
      <c r="F16" s="44"/>
      <c r="G16" s="37" t="b">
        <f>I16&lt;$G$14</f>
        <v>0</v>
      </c>
      <c r="H16" s="38">
        <v>0.08</v>
      </c>
      <c r="I16" s="47">
        <f t="shared" si="0"/>
        <v>10</v>
      </c>
      <c r="J16" s="37">
        <f t="shared" ref="J16:J30" si="1">H16*10*I16</f>
        <v>8</v>
      </c>
      <c r="K16" s="37"/>
    </row>
    <row r="17" spans="2:11" ht="125.5" x14ac:dyDescent="0.35">
      <c r="B17" s="35" t="s">
        <v>37</v>
      </c>
      <c r="C17" s="35" t="s">
        <v>38</v>
      </c>
      <c r="D17" s="36" t="s">
        <v>112</v>
      </c>
      <c r="E17" s="43" t="s">
        <v>19</v>
      </c>
      <c r="F17" s="44"/>
      <c r="G17" s="37" t="b">
        <f>I17&lt;$G$14</f>
        <v>0</v>
      </c>
      <c r="H17" s="38">
        <v>0.08</v>
      </c>
      <c r="I17" s="47">
        <f t="shared" si="0"/>
        <v>10</v>
      </c>
      <c r="J17" s="37">
        <f t="shared" si="1"/>
        <v>8</v>
      </c>
      <c r="K17" s="37"/>
    </row>
    <row r="18" spans="2:11" ht="150.5" x14ac:dyDescent="0.35">
      <c r="B18" s="51" t="s">
        <v>39</v>
      </c>
      <c r="C18" s="36" t="s">
        <v>66</v>
      </c>
      <c r="D18" s="55" t="s">
        <v>80</v>
      </c>
      <c r="E18" s="43" t="s">
        <v>19</v>
      </c>
      <c r="F18" s="44"/>
      <c r="G18" s="37" t="b">
        <f t="shared" ref="G18:G31" si="2">I18&lt;$G$14</f>
        <v>0</v>
      </c>
      <c r="H18" s="38">
        <v>0.08</v>
      </c>
      <c r="I18" s="47">
        <f t="shared" si="0"/>
        <v>10</v>
      </c>
      <c r="J18" s="37">
        <f t="shared" si="1"/>
        <v>8</v>
      </c>
      <c r="K18" s="37"/>
    </row>
    <row r="19" spans="2:11" ht="126.5" x14ac:dyDescent="0.35">
      <c r="B19" s="36" t="s">
        <v>40</v>
      </c>
      <c r="C19" s="35" t="s">
        <v>41</v>
      </c>
      <c r="D19" s="56" t="s">
        <v>113</v>
      </c>
      <c r="E19" s="43" t="s">
        <v>19</v>
      </c>
      <c r="F19" s="44"/>
      <c r="G19" s="37" t="b">
        <f t="shared" si="2"/>
        <v>0</v>
      </c>
      <c r="H19" s="38">
        <v>0.08</v>
      </c>
      <c r="I19" s="47">
        <f t="shared" si="0"/>
        <v>10</v>
      </c>
      <c r="J19" s="37">
        <f t="shared" si="1"/>
        <v>8</v>
      </c>
      <c r="K19" s="37"/>
    </row>
    <row r="20" spans="2:11" ht="163" x14ac:dyDescent="0.35">
      <c r="B20" s="36" t="s">
        <v>42</v>
      </c>
      <c r="C20" s="35" t="s">
        <v>43</v>
      </c>
      <c r="D20" s="36" t="s">
        <v>100</v>
      </c>
      <c r="E20" s="43" t="s">
        <v>19</v>
      </c>
      <c r="F20" s="44"/>
      <c r="G20" s="37" t="b">
        <f t="shared" si="2"/>
        <v>0</v>
      </c>
      <c r="H20" s="38">
        <v>0.05</v>
      </c>
      <c r="I20" s="47">
        <f t="shared" si="0"/>
        <v>10</v>
      </c>
      <c r="J20" s="37">
        <f t="shared" si="1"/>
        <v>5</v>
      </c>
      <c r="K20" s="37"/>
    </row>
    <row r="21" spans="2:11" ht="200.5" x14ac:dyDescent="0.35">
      <c r="B21" s="35" t="s">
        <v>44</v>
      </c>
      <c r="C21" s="35" t="s">
        <v>45</v>
      </c>
      <c r="D21" s="36" t="s">
        <v>101</v>
      </c>
      <c r="E21" s="43" t="s">
        <v>19</v>
      </c>
      <c r="F21" s="44"/>
      <c r="G21" s="37" t="b">
        <f t="shared" si="2"/>
        <v>0</v>
      </c>
      <c r="H21" s="38">
        <v>0.05</v>
      </c>
      <c r="I21" s="47">
        <f t="shared" si="0"/>
        <v>10</v>
      </c>
      <c r="J21" s="37">
        <f t="shared" si="1"/>
        <v>5</v>
      </c>
      <c r="K21" s="37"/>
    </row>
    <row r="22" spans="2:11" ht="163.5" x14ac:dyDescent="0.35">
      <c r="B22" s="35" t="s">
        <v>46</v>
      </c>
      <c r="C22" s="35" t="s">
        <v>47</v>
      </c>
      <c r="D22" s="36" t="s">
        <v>102</v>
      </c>
      <c r="E22" s="43" t="s">
        <v>19</v>
      </c>
      <c r="F22" s="44"/>
      <c r="G22" s="37" t="b">
        <f t="shared" si="2"/>
        <v>0</v>
      </c>
      <c r="H22" s="38">
        <v>0.03</v>
      </c>
      <c r="I22" s="47">
        <f t="shared" si="0"/>
        <v>10</v>
      </c>
      <c r="J22" s="37">
        <f t="shared" si="1"/>
        <v>3</v>
      </c>
      <c r="K22" s="37"/>
    </row>
    <row r="23" spans="2:11" ht="126" x14ac:dyDescent="0.35">
      <c r="B23" s="35" t="s">
        <v>48</v>
      </c>
      <c r="C23" s="35" t="s">
        <v>49</v>
      </c>
      <c r="D23" s="36" t="s">
        <v>103</v>
      </c>
      <c r="E23" s="43" t="s">
        <v>19</v>
      </c>
      <c r="F23" s="44"/>
      <c r="G23" s="37" t="b">
        <f t="shared" si="2"/>
        <v>0</v>
      </c>
      <c r="H23" s="38">
        <v>0.03</v>
      </c>
      <c r="I23" s="47">
        <f t="shared" si="0"/>
        <v>10</v>
      </c>
      <c r="J23" s="37">
        <f t="shared" si="1"/>
        <v>3</v>
      </c>
      <c r="K23" s="37"/>
    </row>
    <row r="24" spans="2:11" ht="126.5" x14ac:dyDescent="0.35">
      <c r="B24" s="35" t="s">
        <v>50</v>
      </c>
      <c r="C24" s="35" t="s">
        <v>51</v>
      </c>
      <c r="D24" s="36" t="s">
        <v>114</v>
      </c>
      <c r="E24" s="43" t="s">
        <v>19</v>
      </c>
      <c r="F24" s="44"/>
      <c r="G24" s="37" t="b">
        <f t="shared" si="2"/>
        <v>0</v>
      </c>
      <c r="H24" s="38">
        <v>0.03</v>
      </c>
      <c r="I24" s="47">
        <f t="shared" si="0"/>
        <v>10</v>
      </c>
      <c r="J24" s="37">
        <f t="shared" si="1"/>
        <v>3</v>
      </c>
      <c r="K24" s="37"/>
    </row>
    <row r="25" spans="2:11" ht="126" x14ac:dyDescent="0.35">
      <c r="B25" s="35" t="s">
        <v>52</v>
      </c>
      <c r="C25" s="35" t="s">
        <v>53</v>
      </c>
      <c r="D25" s="36" t="s">
        <v>105</v>
      </c>
      <c r="E25" s="43" t="s">
        <v>19</v>
      </c>
      <c r="F25" s="44"/>
      <c r="G25" s="37" t="b">
        <f t="shared" si="2"/>
        <v>0</v>
      </c>
      <c r="H25" s="38">
        <v>0.03</v>
      </c>
      <c r="I25" s="47">
        <f t="shared" si="0"/>
        <v>10</v>
      </c>
      <c r="J25" s="37">
        <f t="shared" si="1"/>
        <v>3</v>
      </c>
      <c r="K25" s="37"/>
    </row>
    <row r="26" spans="2:11" ht="126" x14ac:dyDescent="0.35">
      <c r="B26" s="35" t="s">
        <v>54</v>
      </c>
      <c r="C26" s="35" t="s">
        <v>55</v>
      </c>
      <c r="D26" s="36" t="s">
        <v>106</v>
      </c>
      <c r="E26" s="43" t="s">
        <v>19</v>
      </c>
      <c r="F26" s="44"/>
      <c r="G26" s="37" t="b">
        <f t="shared" si="2"/>
        <v>0</v>
      </c>
      <c r="H26" s="38">
        <v>0.03</v>
      </c>
      <c r="I26" s="47">
        <f t="shared" si="0"/>
        <v>10</v>
      </c>
      <c r="J26" s="37">
        <f t="shared" si="1"/>
        <v>3</v>
      </c>
      <c r="K26" s="37"/>
    </row>
    <row r="27" spans="2:11" ht="238" x14ac:dyDescent="0.35">
      <c r="B27" s="35" t="s">
        <v>68</v>
      </c>
      <c r="C27" s="35" t="s">
        <v>56</v>
      </c>
      <c r="D27" s="36" t="s">
        <v>115</v>
      </c>
      <c r="E27" s="43" t="s">
        <v>19</v>
      </c>
      <c r="F27" s="44"/>
      <c r="G27" s="37" t="b">
        <f t="shared" si="2"/>
        <v>0</v>
      </c>
      <c r="H27" s="38">
        <v>0.1</v>
      </c>
      <c r="I27" s="47">
        <f t="shared" si="0"/>
        <v>10</v>
      </c>
      <c r="J27" s="37">
        <f t="shared" si="1"/>
        <v>10</v>
      </c>
      <c r="K27" s="37"/>
    </row>
    <row r="28" spans="2:11" ht="125.5" x14ac:dyDescent="0.35">
      <c r="B28" s="35" t="s">
        <v>57</v>
      </c>
      <c r="C28" s="36" t="s">
        <v>95</v>
      </c>
      <c r="D28" s="36" t="s">
        <v>107</v>
      </c>
      <c r="E28" s="43" t="s">
        <v>19</v>
      </c>
      <c r="F28" s="44"/>
      <c r="G28" s="37" t="b">
        <f t="shared" si="2"/>
        <v>0</v>
      </c>
      <c r="H28" s="38">
        <v>0.1</v>
      </c>
      <c r="I28" s="47">
        <f t="shared" si="0"/>
        <v>10</v>
      </c>
      <c r="J28" s="37">
        <f t="shared" si="1"/>
        <v>10</v>
      </c>
      <c r="K28" s="37"/>
    </row>
    <row r="29" spans="2:11" ht="125.5" x14ac:dyDescent="0.35">
      <c r="B29" s="45" t="s">
        <v>58</v>
      </c>
      <c r="C29" s="46" t="s">
        <v>59</v>
      </c>
      <c r="D29" s="57" t="s">
        <v>108</v>
      </c>
      <c r="E29" s="43" t="s">
        <v>19</v>
      </c>
      <c r="F29" s="44"/>
      <c r="G29" s="37" t="b">
        <f t="shared" si="2"/>
        <v>0</v>
      </c>
      <c r="H29" s="38">
        <v>0.05</v>
      </c>
      <c r="I29" s="47">
        <f t="shared" si="0"/>
        <v>10</v>
      </c>
      <c r="J29" s="37">
        <f t="shared" si="1"/>
        <v>5</v>
      </c>
      <c r="K29" s="37"/>
    </row>
    <row r="30" spans="2:11" ht="125.5" x14ac:dyDescent="0.35">
      <c r="B30" s="45" t="s">
        <v>60</v>
      </c>
      <c r="C30" s="46" t="s">
        <v>61</v>
      </c>
      <c r="D30" s="57" t="s">
        <v>109</v>
      </c>
      <c r="E30" s="43" t="s">
        <v>19</v>
      </c>
      <c r="F30" s="44"/>
      <c r="G30" s="37" t="b">
        <f t="shared" si="2"/>
        <v>0</v>
      </c>
      <c r="H30" s="38">
        <v>0.05</v>
      </c>
      <c r="I30" s="47">
        <f t="shared" si="0"/>
        <v>10</v>
      </c>
      <c r="J30" s="37">
        <f t="shared" si="1"/>
        <v>5</v>
      </c>
      <c r="K30" s="37"/>
    </row>
    <row r="31" spans="2:11" ht="163" x14ac:dyDescent="0.35">
      <c r="B31" s="35" t="s">
        <v>62</v>
      </c>
      <c r="C31" s="36" t="s">
        <v>63</v>
      </c>
      <c r="D31" s="36" t="s">
        <v>110</v>
      </c>
      <c r="E31" s="43" t="s">
        <v>19</v>
      </c>
      <c r="F31" s="44"/>
      <c r="G31" s="37" t="b">
        <f t="shared" si="2"/>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4">
    <dataValidation type="list" allowBlank="1" showErrorMessage="1" sqref="E20:E21" xr:uid="{00000000-0002-0000-0100-000000000000}">
      <formula1>$E$7:$E$8</formula1>
    </dataValidation>
    <dataValidation type="list" allowBlank="1" showErrorMessage="1" sqref="E27:E31 E16:E17" xr:uid="{00000000-0002-0000-0100-000001000000}">
      <formula1>$E$7:$E$9</formula1>
    </dataValidation>
    <dataValidation type="list" allowBlank="1" showErrorMessage="1" sqref="E15 E22:E26 E19" xr:uid="{00000000-0002-0000-0100-000002000000}">
      <formula1>$D$7:$D$8</formula1>
    </dataValidation>
    <dataValidation type="list" allowBlank="1" showErrorMessage="1" sqref="E18" xr:uid="{00000000-0002-0000-0100-000003000000}">
      <formula1>$E$7:$E8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363281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4" t="s">
        <v>120</v>
      </c>
      <c r="C1" s="75"/>
      <c r="D1" s="75"/>
      <c r="E1" s="75"/>
      <c r="F1" s="75"/>
      <c r="G1" s="75"/>
      <c r="H1" s="75"/>
      <c r="I1" s="75"/>
      <c r="J1" s="75"/>
      <c r="K1" s="76"/>
    </row>
    <row r="3" spans="1:12" x14ac:dyDescent="0.35">
      <c r="B3" s="86" t="s">
        <v>70</v>
      </c>
      <c r="C3" s="86"/>
      <c r="D3" s="86"/>
      <c r="E3" s="86"/>
      <c r="F3" s="86"/>
      <c r="G3" s="86"/>
      <c r="H3" s="86"/>
      <c r="I3" s="86"/>
      <c r="J3" s="86"/>
      <c r="K3" s="86"/>
    </row>
    <row r="4" spans="1:12" x14ac:dyDescent="0.35">
      <c r="B4" s="77"/>
      <c r="C4" s="77"/>
      <c r="D4" s="77"/>
      <c r="E4" s="77"/>
      <c r="F4" s="77"/>
      <c r="G4" s="77"/>
      <c r="H4" s="77"/>
      <c r="I4" s="77"/>
      <c r="J4" s="77"/>
      <c r="K4" s="77"/>
    </row>
    <row r="5" spans="1:12" x14ac:dyDescent="0.35">
      <c r="B5" s="78" t="s">
        <v>18</v>
      </c>
      <c r="C5" s="79"/>
      <c r="D5" s="80"/>
      <c r="E5" s="81"/>
      <c r="F5" s="81"/>
      <c r="G5" s="81"/>
      <c r="H5" s="81"/>
      <c r="I5" s="81"/>
      <c r="J5" s="81"/>
      <c r="K5" s="82"/>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ht="14.5" thickBot="1" x14ac:dyDescent="0.4">
      <c r="B10" s="13"/>
      <c r="C10" s="13"/>
      <c r="D10" s="13"/>
      <c r="E10" s="13"/>
      <c r="F10" s="13"/>
      <c r="H10" s="24" t="s">
        <v>26</v>
      </c>
      <c r="I10" s="25">
        <v>0.7</v>
      </c>
      <c r="J10" s="26">
        <f>J14</f>
        <v>1</v>
      </c>
      <c r="K10" s="27" t="s">
        <v>69</v>
      </c>
    </row>
    <row r="12" spans="1:12" x14ac:dyDescent="0.35">
      <c r="A12" s="39"/>
      <c r="B12" s="83" t="s">
        <v>27</v>
      </c>
      <c r="C12" s="84"/>
      <c r="D12" s="84"/>
      <c r="E12" s="84"/>
      <c r="F12" s="84"/>
      <c r="G12" s="84"/>
      <c r="H12" s="84"/>
      <c r="I12" s="84"/>
      <c r="J12" s="84"/>
      <c r="K12" s="84"/>
    </row>
    <row r="13" spans="1:12" ht="56"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1</v>
      </c>
      <c r="K14" s="34"/>
      <c r="L14" s="29"/>
    </row>
    <row r="15" spans="1:12" ht="113.5" x14ac:dyDescent="0.35">
      <c r="B15" s="35" t="s">
        <v>33</v>
      </c>
      <c r="C15" s="36" t="s">
        <v>34</v>
      </c>
      <c r="D15" s="36" t="s">
        <v>74</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119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78</v>
      </c>
      <c r="E17" s="43" t="s">
        <v>19</v>
      </c>
      <c r="F17" s="44"/>
      <c r="G17" s="37" t="b">
        <f>I17&lt;$G$14</f>
        <v>0</v>
      </c>
      <c r="H17" s="38">
        <v>0.08</v>
      </c>
      <c r="I17" s="47">
        <f t="shared" si="0"/>
        <v>10</v>
      </c>
      <c r="J17" s="37">
        <f t="shared" si="1"/>
        <v>8</v>
      </c>
      <c r="K17" s="37"/>
    </row>
    <row r="18" spans="2:11" ht="150.5" x14ac:dyDescent="0.35">
      <c r="B18" s="49" t="s">
        <v>39</v>
      </c>
      <c r="C18" s="36" t="s">
        <v>66</v>
      </c>
      <c r="D18" s="55" t="s">
        <v>80</v>
      </c>
      <c r="E18" s="43" t="s">
        <v>19</v>
      </c>
      <c r="F18" s="44"/>
      <c r="G18" s="37" t="b">
        <f t="shared" ref="G18" si="2">I18&lt;$G$14</f>
        <v>0</v>
      </c>
      <c r="H18" s="38">
        <v>0.08</v>
      </c>
      <c r="I18" s="47">
        <f t="shared" si="0"/>
        <v>10</v>
      </c>
      <c r="J18" s="37">
        <f t="shared" si="1"/>
        <v>8</v>
      </c>
      <c r="K18" s="37"/>
    </row>
    <row r="19" spans="2:11" ht="126" x14ac:dyDescent="0.35">
      <c r="B19" s="36" t="s">
        <v>40</v>
      </c>
      <c r="C19" s="48" t="s">
        <v>41</v>
      </c>
      <c r="D19" s="54" t="s">
        <v>81</v>
      </c>
      <c r="E19" s="43" t="s">
        <v>19</v>
      </c>
      <c r="F19" s="44"/>
      <c r="G19" s="37" t="b">
        <f t="shared" ref="G19:G31" si="3">I19&lt;$G$14</f>
        <v>0</v>
      </c>
      <c r="H19" s="38">
        <v>0.08</v>
      </c>
      <c r="I19" s="47">
        <f t="shared" si="0"/>
        <v>10</v>
      </c>
      <c r="J19" s="37">
        <f t="shared" si="1"/>
        <v>8</v>
      </c>
      <c r="K19" s="37"/>
    </row>
    <row r="20" spans="2:11" ht="163" x14ac:dyDescent="0.35">
      <c r="B20" s="36" t="s">
        <v>42</v>
      </c>
      <c r="C20" s="35" t="s">
        <v>43</v>
      </c>
      <c r="D20" s="35" t="s">
        <v>82</v>
      </c>
      <c r="E20" s="43" t="s">
        <v>19</v>
      </c>
      <c r="F20" s="44"/>
      <c r="G20" s="37" t="b">
        <f t="shared" si="3"/>
        <v>0</v>
      </c>
      <c r="H20" s="38">
        <v>0.05</v>
      </c>
      <c r="I20" s="47">
        <f t="shared" si="0"/>
        <v>10</v>
      </c>
      <c r="J20" s="37">
        <f t="shared" si="1"/>
        <v>5</v>
      </c>
      <c r="K20" s="37"/>
    </row>
    <row r="21" spans="2:11" ht="200.5" x14ac:dyDescent="0.35">
      <c r="B21" s="35" t="s">
        <v>44</v>
      </c>
      <c r="C21" s="35" t="s">
        <v>45</v>
      </c>
      <c r="D21" s="35" t="s">
        <v>83</v>
      </c>
      <c r="E21" s="43" t="s">
        <v>19</v>
      </c>
      <c r="F21" s="44"/>
      <c r="G21" s="37" t="b">
        <f t="shared" si="3"/>
        <v>0</v>
      </c>
      <c r="H21" s="38">
        <v>0.05</v>
      </c>
      <c r="I21" s="47">
        <f t="shared" si="0"/>
        <v>10</v>
      </c>
      <c r="J21" s="37">
        <f t="shared" si="1"/>
        <v>5</v>
      </c>
      <c r="K21" s="37"/>
    </row>
    <row r="22" spans="2:11" ht="163.5" x14ac:dyDescent="0.35">
      <c r="B22" s="35" t="s">
        <v>46</v>
      </c>
      <c r="C22" s="35" t="s">
        <v>47</v>
      </c>
      <c r="D22" s="35" t="s">
        <v>85</v>
      </c>
      <c r="E22" s="43" t="s">
        <v>19</v>
      </c>
      <c r="F22" s="44"/>
      <c r="G22" s="37" t="b">
        <f t="shared" si="3"/>
        <v>0</v>
      </c>
      <c r="H22" s="38">
        <v>0.03</v>
      </c>
      <c r="I22" s="47">
        <f t="shared" si="0"/>
        <v>10</v>
      </c>
      <c r="J22" s="37">
        <f t="shared" si="1"/>
        <v>3</v>
      </c>
      <c r="K22" s="37"/>
    </row>
    <row r="23" spans="2:11" ht="126" x14ac:dyDescent="0.35">
      <c r="B23" s="35" t="s">
        <v>48</v>
      </c>
      <c r="C23" s="35" t="s">
        <v>49</v>
      </c>
      <c r="D23" s="35" t="s">
        <v>86</v>
      </c>
      <c r="E23" s="43" t="s">
        <v>19</v>
      </c>
      <c r="F23" s="44"/>
      <c r="G23" s="37" t="b">
        <f t="shared" si="3"/>
        <v>0</v>
      </c>
      <c r="H23" s="38">
        <v>0.03</v>
      </c>
      <c r="I23" s="47">
        <f t="shared" si="0"/>
        <v>10</v>
      </c>
      <c r="J23" s="37">
        <f t="shared" si="1"/>
        <v>3</v>
      </c>
      <c r="K23" s="37"/>
    </row>
    <row r="24" spans="2:11" ht="126" x14ac:dyDescent="0.35">
      <c r="B24" s="35" t="s">
        <v>50</v>
      </c>
      <c r="C24" s="35" t="s">
        <v>51</v>
      </c>
      <c r="D24" s="35" t="s">
        <v>87</v>
      </c>
      <c r="E24" s="43" t="s">
        <v>19</v>
      </c>
      <c r="F24" s="44"/>
      <c r="G24" s="37" t="b">
        <f t="shared" si="3"/>
        <v>0</v>
      </c>
      <c r="H24" s="38">
        <v>0.03</v>
      </c>
      <c r="I24" s="47">
        <f t="shared" si="0"/>
        <v>10</v>
      </c>
      <c r="J24" s="37">
        <f t="shared" si="1"/>
        <v>3</v>
      </c>
      <c r="K24" s="37"/>
    </row>
    <row r="25" spans="2:11" ht="126" x14ac:dyDescent="0.35">
      <c r="B25" s="35" t="s">
        <v>52</v>
      </c>
      <c r="C25" s="35" t="s">
        <v>53</v>
      </c>
      <c r="D25" s="35" t="s">
        <v>88</v>
      </c>
      <c r="E25" s="43" t="s">
        <v>19</v>
      </c>
      <c r="F25" s="44"/>
      <c r="G25" s="37" t="b">
        <f t="shared" si="3"/>
        <v>0</v>
      </c>
      <c r="H25" s="38">
        <v>0.03</v>
      </c>
      <c r="I25" s="47">
        <f t="shared" si="0"/>
        <v>10</v>
      </c>
      <c r="J25" s="37">
        <f t="shared" si="1"/>
        <v>3</v>
      </c>
      <c r="K25" s="37"/>
    </row>
    <row r="26" spans="2:11" ht="126" x14ac:dyDescent="0.35">
      <c r="B26" s="35" t="s">
        <v>54</v>
      </c>
      <c r="C26" s="35" t="s">
        <v>55</v>
      </c>
      <c r="D26" s="35" t="s">
        <v>89</v>
      </c>
      <c r="E26" s="43" t="s">
        <v>19</v>
      </c>
      <c r="F26" s="44"/>
      <c r="G26" s="37" t="b">
        <f t="shared" si="3"/>
        <v>0</v>
      </c>
      <c r="H26" s="38">
        <v>0.03</v>
      </c>
      <c r="I26" s="47">
        <f t="shared" si="0"/>
        <v>10</v>
      </c>
      <c r="J26" s="37">
        <f t="shared" si="1"/>
        <v>3</v>
      </c>
      <c r="K26" s="37"/>
    </row>
    <row r="27" spans="2:11" ht="238" x14ac:dyDescent="0.35">
      <c r="B27" s="35" t="s">
        <v>68</v>
      </c>
      <c r="C27" s="35" t="s">
        <v>56</v>
      </c>
      <c r="D27" s="36" t="s">
        <v>91</v>
      </c>
      <c r="E27" s="43" t="s">
        <v>19</v>
      </c>
      <c r="F27" s="44"/>
      <c r="G27" s="37" t="b">
        <f t="shared" si="3"/>
        <v>0</v>
      </c>
      <c r="H27" s="38">
        <v>0.1</v>
      </c>
      <c r="I27" s="47">
        <f t="shared" si="0"/>
        <v>10</v>
      </c>
      <c r="J27" s="37">
        <f t="shared" si="1"/>
        <v>10</v>
      </c>
      <c r="K27" s="37"/>
    </row>
    <row r="28" spans="2:11" ht="125.5" x14ac:dyDescent="0.35">
      <c r="B28" s="35" t="s">
        <v>57</v>
      </c>
      <c r="C28" s="35" t="s">
        <v>95</v>
      </c>
      <c r="D28" s="35" t="s">
        <v>96</v>
      </c>
      <c r="E28" s="43" t="s">
        <v>19</v>
      </c>
      <c r="F28" s="44"/>
      <c r="G28" s="37" t="b">
        <f t="shared" si="3"/>
        <v>0</v>
      </c>
      <c r="H28" s="38">
        <v>0.1</v>
      </c>
      <c r="I28" s="47">
        <f t="shared" si="0"/>
        <v>10</v>
      </c>
      <c r="J28" s="37">
        <f t="shared" si="1"/>
        <v>10</v>
      </c>
      <c r="K28" s="37"/>
    </row>
    <row r="29" spans="2:11" ht="125.5" x14ac:dyDescent="0.35">
      <c r="B29" s="45" t="s">
        <v>58</v>
      </c>
      <c r="C29" s="46" t="s">
        <v>59</v>
      </c>
      <c r="D29" s="57" t="s">
        <v>108</v>
      </c>
      <c r="E29" s="43" t="s">
        <v>19</v>
      </c>
      <c r="F29" s="44"/>
      <c r="G29" s="37" t="b">
        <f t="shared" si="3"/>
        <v>0</v>
      </c>
      <c r="H29" s="38">
        <v>0.05</v>
      </c>
      <c r="I29" s="47">
        <f t="shared" si="0"/>
        <v>10</v>
      </c>
      <c r="J29" s="37">
        <f t="shared" si="1"/>
        <v>5</v>
      </c>
      <c r="K29" s="37"/>
    </row>
    <row r="30" spans="2:11" ht="125.5" x14ac:dyDescent="0.35">
      <c r="B30" s="45" t="s">
        <v>60</v>
      </c>
      <c r="C30" s="46" t="s">
        <v>61</v>
      </c>
      <c r="D30" s="57" t="s">
        <v>109</v>
      </c>
      <c r="E30" s="43" t="s">
        <v>19</v>
      </c>
      <c r="F30" s="44"/>
      <c r="G30" s="37" t="b">
        <f t="shared" si="3"/>
        <v>0</v>
      </c>
      <c r="H30" s="38">
        <v>0.05</v>
      </c>
      <c r="I30" s="47">
        <f t="shared" si="0"/>
        <v>10</v>
      </c>
      <c r="J30" s="37">
        <f t="shared" si="1"/>
        <v>5</v>
      </c>
      <c r="K30" s="37"/>
    </row>
    <row r="31" spans="2:11" ht="163" x14ac:dyDescent="0.35">
      <c r="B31" s="35" t="s">
        <v>62</v>
      </c>
      <c r="C31" s="36" t="s">
        <v>63</v>
      </c>
      <c r="D31" s="36" t="s">
        <v>110</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4">
    <dataValidation type="list" allowBlank="1" showErrorMessage="1" sqref="E20:E21" xr:uid="{00000000-0002-0000-0200-000000000000}">
      <formula1>$E$7:$E$8</formula1>
    </dataValidation>
    <dataValidation type="list" allowBlank="1" showErrorMessage="1" sqref="E27:E31 E16:E17" xr:uid="{00000000-0002-0000-0200-000001000000}">
      <formula1>$E$7:$E$9</formula1>
    </dataValidation>
    <dataValidation type="list" allowBlank="1" showErrorMessage="1" sqref="E15 E22:E26 E19" xr:uid="{00000000-0002-0000-0200-000002000000}">
      <formula1>$D$7:$D$8</formula1>
    </dataValidation>
    <dataValidation type="list" allowBlank="1" showErrorMessage="1" sqref="E18" xr:uid="{00000000-0002-0000-0200-000003000000}">
      <formula1>$E$7:$E8</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zoomScale="90" zoomScaleNormal="9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363281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4" t="s">
        <v>120</v>
      </c>
      <c r="C1" s="75"/>
      <c r="D1" s="75"/>
      <c r="E1" s="75"/>
      <c r="F1" s="75"/>
      <c r="G1" s="75"/>
      <c r="H1" s="75"/>
      <c r="I1" s="75"/>
      <c r="J1" s="75"/>
      <c r="K1" s="76"/>
    </row>
    <row r="3" spans="1:12" x14ac:dyDescent="0.35">
      <c r="B3" s="86" t="s">
        <v>77</v>
      </c>
      <c r="C3" s="86"/>
      <c r="D3" s="86"/>
      <c r="E3" s="86"/>
      <c r="F3" s="86"/>
      <c r="G3" s="86"/>
      <c r="H3" s="86"/>
      <c r="I3" s="86"/>
      <c r="J3" s="86"/>
      <c r="K3" s="86"/>
    </row>
    <row r="4" spans="1:12" x14ac:dyDescent="0.35">
      <c r="B4" s="77"/>
      <c r="C4" s="77"/>
      <c r="D4" s="77"/>
      <c r="E4" s="77"/>
      <c r="F4" s="77"/>
      <c r="G4" s="77"/>
      <c r="H4" s="77"/>
      <c r="I4" s="77"/>
      <c r="J4" s="77"/>
      <c r="K4" s="77"/>
    </row>
    <row r="5" spans="1:12" x14ac:dyDescent="0.35">
      <c r="B5" s="78" t="s">
        <v>18</v>
      </c>
      <c r="C5" s="79"/>
      <c r="D5" s="80"/>
      <c r="E5" s="81"/>
      <c r="F5" s="81"/>
      <c r="G5" s="81"/>
      <c r="H5" s="81"/>
      <c r="I5" s="81"/>
      <c r="J5" s="81"/>
      <c r="K5" s="82"/>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ht="14.5" thickBot="1" x14ac:dyDescent="0.4">
      <c r="B10" s="13"/>
      <c r="C10" s="13"/>
      <c r="D10" s="13"/>
      <c r="E10" s="13"/>
      <c r="F10" s="13"/>
      <c r="H10" s="24" t="s">
        <v>26</v>
      </c>
      <c r="I10" s="25">
        <v>0.7</v>
      </c>
      <c r="J10" s="26">
        <f>J14</f>
        <v>1</v>
      </c>
      <c r="K10" s="27" t="s">
        <v>69</v>
      </c>
    </row>
    <row r="12" spans="1:12" x14ac:dyDescent="0.35">
      <c r="A12" s="39"/>
      <c r="B12" s="83" t="s">
        <v>27</v>
      </c>
      <c r="C12" s="84"/>
      <c r="D12" s="84"/>
      <c r="E12" s="84"/>
      <c r="F12" s="84"/>
      <c r="G12" s="84"/>
      <c r="H12" s="84"/>
      <c r="I12" s="84"/>
      <c r="J12" s="84"/>
      <c r="K12" s="84"/>
    </row>
    <row r="13" spans="1:12" ht="56"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1</v>
      </c>
      <c r="K14" s="34"/>
      <c r="L14" s="29"/>
    </row>
    <row r="15" spans="1:12" ht="113.5" x14ac:dyDescent="0.35">
      <c r="B15" s="35" t="s">
        <v>67</v>
      </c>
      <c r="C15" s="36" t="s">
        <v>34</v>
      </c>
      <c r="D15" s="36" t="s">
        <v>73</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119</v>
      </c>
      <c r="E16" s="43" t="s">
        <v>19</v>
      </c>
      <c r="F16" s="44"/>
      <c r="G16" s="37" t="b">
        <f>I16&lt;$G$14</f>
        <v>0</v>
      </c>
      <c r="H16" s="38">
        <v>0.08</v>
      </c>
      <c r="I16" s="47">
        <f t="shared" si="0"/>
        <v>10</v>
      </c>
      <c r="J16" s="37">
        <f t="shared" ref="J16:J30" si="1">H16*10*I16</f>
        <v>8</v>
      </c>
      <c r="K16" s="37"/>
    </row>
    <row r="17" spans="2:11" ht="125.5" x14ac:dyDescent="0.35">
      <c r="B17" s="35" t="s">
        <v>37</v>
      </c>
      <c r="C17" s="35" t="s">
        <v>79</v>
      </c>
      <c r="D17" s="35" t="s">
        <v>78</v>
      </c>
      <c r="E17" s="43" t="s">
        <v>19</v>
      </c>
      <c r="F17" s="44"/>
      <c r="G17" s="37" t="b">
        <f>I17&lt;$G$14</f>
        <v>0</v>
      </c>
      <c r="H17" s="38">
        <v>0.08</v>
      </c>
      <c r="I17" s="47">
        <f t="shared" si="0"/>
        <v>10</v>
      </c>
      <c r="J17" s="37">
        <f t="shared" si="1"/>
        <v>8</v>
      </c>
      <c r="K17" s="37"/>
    </row>
    <row r="18" spans="2:11" ht="150.5" x14ac:dyDescent="0.35">
      <c r="B18" s="49" t="s">
        <v>39</v>
      </c>
      <c r="C18" s="36" t="s">
        <v>66</v>
      </c>
      <c r="D18" s="55" t="s">
        <v>80</v>
      </c>
      <c r="E18" s="43" t="s">
        <v>19</v>
      </c>
      <c r="F18" s="44"/>
      <c r="G18" s="37" t="b">
        <f t="shared" ref="G18" si="2">I18&lt;$G$14</f>
        <v>0</v>
      </c>
      <c r="H18" s="38">
        <v>0.08</v>
      </c>
      <c r="I18" s="47">
        <f t="shared" si="0"/>
        <v>10</v>
      </c>
      <c r="J18" s="37">
        <f t="shared" si="1"/>
        <v>8</v>
      </c>
      <c r="K18" s="37"/>
    </row>
    <row r="19" spans="2:11" ht="126" x14ac:dyDescent="0.35">
      <c r="B19" s="36" t="s">
        <v>40</v>
      </c>
      <c r="C19" s="48" t="s">
        <v>41</v>
      </c>
      <c r="D19" s="54" t="s">
        <v>81</v>
      </c>
      <c r="E19" s="43" t="s">
        <v>19</v>
      </c>
      <c r="F19" s="44"/>
      <c r="G19" s="37" t="b">
        <f t="shared" ref="G19:G31" si="3">I19&lt;$G$14</f>
        <v>0</v>
      </c>
      <c r="H19" s="38">
        <v>0.08</v>
      </c>
      <c r="I19" s="47">
        <f t="shared" si="0"/>
        <v>10</v>
      </c>
      <c r="J19" s="37">
        <f t="shared" si="1"/>
        <v>8</v>
      </c>
      <c r="K19" s="37"/>
    </row>
    <row r="20" spans="2:11" ht="163" x14ac:dyDescent="0.35">
      <c r="B20" s="36" t="s">
        <v>42</v>
      </c>
      <c r="C20" s="35" t="s">
        <v>43</v>
      </c>
      <c r="D20" s="35" t="s">
        <v>82</v>
      </c>
      <c r="E20" s="43" t="s">
        <v>19</v>
      </c>
      <c r="F20" s="44"/>
      <c r="G20" s="37" t="b">
        <f t="shared" si="3"/>
        <v>0</v>
      </c>
      <c r="H20" s="38">
        <v>0.05</v>
      </c>
      <c r="I20" s="47">
        <f t="shared" si="0"/>
        <v>10</v>
      </c>
      <c r="J20" s="37">
        <f t="shared" si="1"/>
        <v>5</v>
      </c>
      <c r="K20" s="37"/>
    </row>
    <row r="21" spans="2:11" ht="201" x14ac:dyDescent="0.35">
      <c r="B21" s="35" t="s">
        <v>44</v>
      </c>
      <c r="C21" s="35" t="s">
        <v>45</v>
      </c>
      <c r="D21" s="35" t="s">
        <v>84</v>
      </c>
      <c r="E21" s="43" t="s">
        <v>19</v>
      </c>
      <c r="F21" s="44"/>
      <c r="G21" s="37" t="b">
        <f t="shared" si="3"/>
        <v>0</v>
      </c>
      <c r="H21" s="38">
        <v>0.05</v>
      </c>
      <c r="I21" s="47">
        <f t="shared" si="0"/>
        <v>10</v>
      </c>
      <c r="J21" s="37">
        <f t="shared" si="1"/>
        <v>5</v>
      </c>
      <c r="K21" s="37"/>
    </row>
    <row r="22" spans="2:11" ht="163.5" x14ac:dyDescent="0.35">
      <c r="B22" s="35" t="s">
        <v>46</v>
      </c>
      <c r="C22" s="35" t="s">
        <v>47</v>
      </c>
      <c r="D22" s="35" t="s">
        <v>85</v>
      </c>
      <c r="E22" s="43" t="s">
        <v>19</v>
      </c>
      <c r="F22" s="44"/>
      <c r="G22" s="37" t="b">
        <f t="shared" si="3"/>
        <v>0</v>
      </c>
      <c r="H22" s="38">
        <v>0.03</v>
      </c>
      <c r="I22" s="47">
        <f t="shared" si="0"/>
        <v>10</v>
      </c>
      <c r="J22" s="37">
        <f t="shared" si="1"/>
        <v>3</v>
      </c>
      <c r="K22" s="37"/>
    </row>
    <row r="23" spans="2:11" ht="126" x14ac:dyDescent="0.35">
      <c r="B23" s="35" t="s">
        <v>48</v>
      </c>
      <c r="C23" s="35" t="s">
        <v>49</v>
      </c>
      <c r="D23" s="35" t="s">
        <v>86</v>
      </c>
      <c r="E23" s="43" t="s">
        <v>19</v>
      </c>
      <c r="F23" s="44"/>
      <c r="G23" s="37" t="b">
        <f t="shared" si="3"/>
        <v>0</v>
      </c>
      <c r="H23" s="38">
        <v>0.03</v>
      </c>
      <c r="I23" s="47">
        <f t="shared" si="0"/>
        <v>10</v>
      </c>
      <c r="J23" s="37">
        <f t="shared" si="1"/>
        <v>3</v>
      </c>
      <c r="K23" s="37"/>
    </row>
    <row r="24" spans="2:11" ht="126" x14ac:dyDescent="0.35">
      <c r="B24" s="35" t="s">
        <v>50</v>
      </c>
      <c r="C24" s="35" t="s">
        <v>51</v>
      </c>
      <c r="D24" s="35" t="s">
        <v>87</v>
      </c>
      <c r="E24" s="43" t="s">
        <v>19</v>
      </c>
      <c r="F24" s="44"/>
      <c r="G24" s="37" t="b">
        <f t="shared" si="3"/>
        <v>0</v>
      </c>
      <c r="H24" s="38">
        <v>0.03</v>
      </c>
      <c r="I24" s="47">
        <f t="shared" si="0"/>
        <v>10</v>
      </c>
      <c r="J24" s="37">
        <f t="shared" si="1"/>
        <v>3</v>
      </c>
      <c r="K24" s="37"/>
    </row>
    <row r="25" spans="2:11" ht="126" x14ac:dyDescent="0.35">
      <c r="B25" s="35" t="s">
        <v>52</v>
      </c>
      <c r="C25" s="35" t="s">
        <v>53</v>
      </c>
      <c r="D25" s="35" t="s">
        <v>88</v>
      </c>
      <c r="E25" s="43" t="s">
        <v>19</v>
      </c>
      <c r="F25" s="44"/>
      <c r="G25" s="37" t="b">
        <f t="shared" si="3"/>
        <v>0</v>
      </c>
      <c r="H25" s="38">
        <v>0.03</v>
      </c>
      <c r="I25" s="47">
        <f t="shared" si="0"/>
        <v>10</v>
      </c>
      <c r="J25" s="37">
        <f t="shared" si="1"/>
        <v>3</v>
      </c>
      <c r="K25" s="37"/>
    </row>
    <row r="26" spans="2:11" ht="126" x14ac:dyDescent="0.35">
      <c r="B26" s="35" t="s">
        <v>117</v>
      </c>
      <c r="C26" s="35" t="s">
        <v>116</v>
      </c>
      <c r="D26" s="35" t="s">
        <v>90</v>
      </c>
      <c r="E26" s="43" t="s">
        <v>19</v>
      </c>
      <c r="F26" s="44"/>
      <c r="G26" s="37" t="b">
        <f t="shared" si="3"/>
        <v>0</v>
      </c>
      <c r="H26" s="38">
        <v>0.03</v>
      </c>
      <c r="I26" s="47">
        <f t="shared" si="0"/>
        <v>10</v>
      </c>
      <c r="J26" s="37">
        <f t="shared" si="1"/>
        <v>3</v>
      </c>
      <c r="K26" s="37"/>
    </row>
    <row r="27" spans="2:11" ht="238" x14ac:dyDescent="0.35">
      <c r="B27" s="35" t="s">
        <v>68</v>
      </c>
      <c r="C27" s="35" t="s">
        <v>56</v>
      </c>
      <c r="D27" s="36" t="s">
        <v>92</v>
      </c>
      <c r="E27" s="43" t="s">
        <v>19</v>
      </c>
      <c r="F27" s="44"/>
      <c r="G27" s="37" t="b">
        <f t="shared" si="3"/>
        <v>0</v>
      </c>
      <c r="H27" s="38">
        <v>0.1</v>
      </c>
      <c r="I27" s="47">
        <f t="shared" si="0"/>
        <v>10</v>
      </c>
      <c r="J27" s="37">
        <f t="shared" si="1"/>
        <v>10</v>
      </c>
      <c r="K27" s="37"/>
    </row>
    <row r="28" spans="2:11" ht="125.5" x14ac:dyDescent="0.35">
      <c r="B28" s="35" t="s">
        <v>57</v>
      </c>
      <c r="C28" s="35" t="s">
        <v>95</v>
      </c>
      <c r="D28" s="35" t="s">
        <v>97</v>
      </c>
      <c r="E28" s="43" t="s">
        <v>19</v>
      </c>
      <c r="F28" s="44"/>
      <c r="G28" s="37" t="b">
        <f t="shared" si="3"/>
        <v>0</v>
      </c>
      <c r="H28" s="38">
        <v>0.1</v>
      </c>
      <c r="I28" s="47">
        <f t="shared" si="0"/>
        <v>10</v>
      </c>
      <c r="J28" s="37">
        <f t="shared" si="1"/>
        <v>10</v>
      </c>
      <c r="K28" s="37"/>
    </row>
    <row r="29" spans="2:11" ht="125.5" x14ac:dyDescent="0.35">
      <c r="B29" s="45" t="s">
        <v>58</v>
      </c>
      <c r="C29" s="46" t="s">
        <v>59</v>
      </c>
      <c r="D29" s="57" t="s">
        <v>108</v>
      </c>
      <c r="E29" s="43" t="s">
        <v>19</v>
      </c>
      <c r="F29" s="44"/>
      <c r="G29" s="37" t="b">
        <f t="shared" si="3"/>
        <v>0</v>
      </c>
      <c r="H29" s="38">
        <v>0.05</v>
      </c>
      <c r="I29" s="47">
        <f t="shared" si="0"/>
        <v>10</v>
      </c>
      <c r="J29" s="37">
        <f t="shared" si="1"/>
        <v>5</v>
      </c>
      <c r="K29" s="37"/>
    </row>
    <row r="30" spans="2:11" ht="125.5" x14ac:dyDescent="0.35">
      <c r="B30" s="45" t="s">
        <v>60</v>
      </c>
      <c r="C30" s="46" t="s">
        <v>61</v>
      </c>
      <c r="D30" s="57" t="s">
        <v>109</v>
      </c>
      <c r="E30" s="43" t="s">
        <v>19</v>
      </c>
      <c r="F30" s="44"/>
      <c r="G30" s="37" t="b">
        <f t="shared" si="3"/>
        <v>0</v>
      </c>
      <c r="H30" s="38">
        <v>0.05</v>
      </c>
      <c r="I30" s="47">
        <f t="shared" si="0"/>
        <v>10</v>
      </c>
      <c r="J30" s="37">
        <f t="shared" si="1"/>
        <v>5</v>
      </c>
      <c r="K30" s="37"/>
    </row>
    <row r="31" spans="2:11" ht="163" x14ac:dyDescent="0.35">
      <c r="B31" s="35" t="s">
        <v>62</v>
      </c>
      <c r="C31" s="36" t="s">
        <v>63</v>
      </c>
      <c r="D31" s="36" t="s">
        <v>110</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4">
    <dataValidation type="list" allowBlank="1" showErrorMessage="1" sqref="E20:E21" xr:uid="{00000000-0002-0000-0400-000000000000}">
      <formula1>$E$7:$E$8</formula1>
    </dataValidation>
    <dataValidation type="list" allowBlank="1" showErrorMessage="1" sqref="E27:E31 E16:E17" xr:uid="{00000000-0002-0000-0400-000001000000}">
      <formula1>$E$7:$E$9</formula1>
    </dataValidation>
    <dataValidation type="list" allowBlank="1" showErrorMessage="1" sqref="E15 E22:E26 E19" xr:uid="{00000000-0002-0000-0400-000002000000}">
      <formula1>$D$7:$D$8</formula1>
    </dataValidation>
    <dataValidation type="list" allowBlank="1" showErrorMessage="1" sqref="E18" xr:uid="{00000000-0002-0000-0400-000003000000}">
      <formula1>$E$7:$E8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2"/>
  <sheetViews>
    <sheetView zoomScale="90" zoomScaleNormal="9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363281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4" t="s">
        <v>120</v>
      </c>
      <c r="C1" s="75"/>
      <c r="D1" s="75"/>
      <c r="E1" s="75"/>
      <c r="F1" s="75"/>
      <c r="G1" s="75"/>
      <c r="H1" s="75"/>
      <c r="I1" s="75"/>
      <c r="J1" s="75"/>
      <c r="K1" s="76"/>
    </row>
    <row r="3" spans="1:12" x14ac:dyDescent="0.35">
      <c r="B3" s="86" t="s">
        <v>71</v>
      </c>
      <c r="C3" s="86"/>
      <c r="D3" s="86"/>
      <c r="E3" s="86"/>
      <c r="F3" s="86"/>
      <c r="G3" s="86"/>
      <c r="H3" s="86"/>
      <c r="I3" s="86"/>
      <c r="J3" s="86"/>
      <c r="K3" s="86"/>
    </row>
    <row r="4" spans="1:12" x14ac:dyDescent="0.35">
      <c r="B4" s="77"/>
      <c r="C4" s="77"/>
      <c r="D4" s="77"/>
      <c r="E4" s="77"/>
      <c r="F4" s="77"/>
      <c r="G4" s="77"/>
      <c r="H4" s="77"/>
      <c r="I4" s="77"/>
      <c r="J4" s="77"/>
      <c r="K4" s="77"/>
    </row>
    <row r="5" spans="1:12" x14ac:dyDescent="0.35">
      <c r="B5" s="78" t="s">
        <v>18</v>
      </c>
      <c r="C5" s="79"/>
      <c r="D5" s="80"/>
      <c r="E5" s="81"/>
      <c r="F5" s="81"/>
      <c r="G5" s="81"/>
      <c r="H5" s="81"/>
      <c r="I5" s="81"/>
      <c r="J5" s="81"/>
      <c r="K5" s="82"/>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x14ac:dyDescent="0.35">
      <c r="B10" s="13"/>
      <c r="C10" s="13"/>
      <c r="D10" s="13"/>
      <c r="E10" s="13"/>
      <c r="F10" s="13"/>
      <c r="H10" s="24" t="s">
        <v>26</v>
      </c>
      <c r="I10" s="25">
        <v>0.7</v>
      </c>
      <c r="J10" s="26">
        <f>J14</f>
        <v>1</v>
      </c>
      <c r="K10" s="27" t="s">
        <v>69</v>
      </c>
    </row>
    <row r="12" spans="1:12" x14ac:dyDescent="0.35">
      <c r="A12" s="39"/>
      <c r="B12" s="83" t="s">
        <v>27</v>
      </c>
      <c r="C12" s="84"/>
      <c r="D12" s="84"/>
      <c r="E12" s="84"/>
      <c r="F12" s="84"/>
      <c r="G12" s="84"/>
      <c r="H12" s="84"/>
      <c r="I12" s="84"/>
      <c r="J12" s="84"/>
      <c r="K12" s="84"/>
    </row>
    <row r="13" spans="1:12" ht="56"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1</v>
      </c>
      <c r="K14" s="34"/>
      <c r="L14" s="29"/>
    </row>
    <row r="15" spans="1:12" ht="113.5" x14ac:dyDescent="0.35">
      <c r="B15" s="35" t="s">
        <v>33</v>
      </c>
      <c r="C15" s="36" t="s">
        <v>34</v>
      </c>
      <c r="D15" s="36" t="s">
        <v>75</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119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78</v>
      </c>
      <c r="E17" s="43" t="s">
        <v>19</v>
      </c>
      <c r="F17" s="44"/>
      <c r="G17" s="37" t="b">
        <f>I17&lt;$G$14</f>
        <v>0</v>
      </c>
      <c r="H17" s="38">
        <v>0.08</v>
      </c>
      <c r="I17" s="47">
        <f t="shared" si="0"/>
        <v>10</v>
      </c>
      <c r="J17" s="37">
        <f t="shared" si="1"/>
        <v>8</v>
      </c>
      <c r="K17" s="37"/>
    </row>
    <row r="18" spans="2:11" ht="150.5" x14ac:dyDescent="0.35">
      <c r="B18" s="49" t="s">
        <v>39</v>
      </c>
      <c r="C18" s="36" t="s">
        <v>66</v>
      </c>
      <c r="D18" s="55" t="s">
        <v>80</v>
      </c>
      <c r="E18" s="43" t="s">
        <v>19</v>
      </c>
      <c r="F18" s="44"/>
      <c r="G18" s="37" t="b">
        <f t="shared" ref="G18" si="2">I18&lt;$G$14</f>
        <v>0</v>
      </c>
      <c r="H18" s="38">
        <v>0.08</v>
      </c>
      <c r="I18" s="47">
        <f t="shared" si="0"/>
        <v>10</v>
      </c>
      <c r="J18" s="37">
        <f t="shared" si="1"/>
        <v>8</v>
      </c>
      <c r="K18" s="37"/>
    </row>
    <row r="19" spans="2:11" ht="126" x14ac:dyDescent="0.35">
      <c r="B19" s="36" t="s">
        <v>40</v>
      </c>
      <c r="C19" s="48" t="s">
        <v>41</v>
      </c>
      <c r="D19" s="54" t="s">
        <v>81</v>
      </c>
      <c r="E19" s="43" t="s">
        <v>19</v>
      </c>
      <c r="F19" s="44"/>
      <c r="G19" s="37" t="b">
        <f t="shared" ref="G19:G31" si="3">I19&lt;$G$14</f>
        <v>0</v>
      </c>
      <c r="H19" s="38">
        <v>0.08</v>
      </c>
      <c r="I19" s="47">
        <f t="shared" si="0"/>
        <v>10</v>
      </c>
      <c r="J19" s="37">
        <f t="shared" si="1"/>
        <v>8</v>
      </c>
      <c r="K19" s="37"/>
    </row>
    <row r="20" spans="2:11" ht="163" x14ac:dyDescent="0.35">
      <c r="B20" s="36" t="s">
        <v>42</v>
      </c>
      <c r="C20" s="35" t="s">
        <v>43</v>
      </c>
      <c r="D20" s="35" t="s">
        <v>82</v>
      </c>
      <c r="E20" s="43" t="s">
        <v>19</v>
      </c>
      <c r="F20" s="44"/>
      <c r="G20" s="37" t="b">
        <f t="shared" si="3"/>
        <v>0</v>
      </c>
      <c r="H20" s="38">
        <v>0.05</v>
      </c>
      <c r="I20" s="47">
        <f t="shared" si="0"/>
        <v>10</v>
      </c>
      <c r="J20" s="37">
        <f t="shared" si="1"/>
        <v>5</v>
      </c>
      <c r="K20" s="37"/>
    </row>
    <row r="21" spans="2:11" ht="200.5" x14ac:dyDescent="0.35">
      <c r="B21" s="35" t="s">
        <v>44</v>
      </c>
      <c r="C21" s="35" t="s">
        <v>45</v>
      </c>
      <c r="D21" s="35" t="s">
        <v>83</v>
      </c>
      <c r="E21" s="43" t="s">
        <v>19</v>
      </c>
      <c r="F21" s="44"/>
      <c r="G21" s="37" t="b">
        <f t="shared" si="3"/>
        <v>0</v>
      </c>
      <c r="H21" s="38">
        <v>0.05</v>
      </c>
      <c r="I21" s="47">
        <f t="shared" si="0"/>
        <v>10</v>
      </c>
      <c r="J21" s="37">
        <f t="shared" si="1"/>
        <v>5</v>
      </c>
      <c r="K21" s="37"/>
    </row>
    <row r="22" spans="2:11" ht="163.5" x14ac:dyDescent="0.35">
      <c r="B22" s="35" t="s">
        <v>46</v>
      </c>
      <c r="C22" s="35" t="s">
        <v>47</v>
      </c>
      <c r="D22" s="35" t="s">
        <v>85</v>
      </c>
      <c r="E22" s="43" t="s">
        <v>19</v>
      </c>
      <c r="F22" s="44"/>
      <c r="G22" s="37" t="b">
        <f t="shared" si="3"/>
        <v>0</v>
      </c>
      <c r="H22" s="38">
        <v>0.03</v>
      </c>
      <c r="I22" s="47">
        <f t="shared" si="0"/>
        <v>10</v>
      </c>
      <c r="J22" s="37">
        <f t="shared" si="1"/>
        <v>3</v>
      </c>
      <c r="K22" s="37"/>
    </row>
    <row r="23" spans="2:11" ht="126" x14ac:dyDescent="0.35">
      <c r="B23" s="35" t="s">
        <v>48</v>
      </c>
      <c r="C23" s="35" t="s">
        <v>49</v>
      </c>
      <c r="D23" s="35" t="s">
        <v>86</v>
      </c>
      <c r="E23" s="43" t="s">
        <v>19</v>
      </c>
      <c r="F23" s="44"/>
      <c r="G23" s="37" t="b">
        <f t="shared" si="3"/>
        <v>0</v>
      </c>
      <c r="H23" s="38">
        <v>0.03</v>
      </c>
      <c r="I23" s="47">
        <f t="shared" si="0"/>
        <v>10</v>
      </c>
      <c r="J23" s="37">
        <f t="shared" si="1"/>
        <v>3</v>
      </c>
      <c r="K23" s="37"/>
    </row>
    <row r="24" spans="2:11" ht="126" x14ac:dyDescent="0.35">
      <c r="B24" s="35" t="s">
        <v>50</v>
      </c>
      <c r="C24" s="35" t="s">
        <v>51</v>
      </c>
      <c r="D24" s="35" t="s">
        <v>87</v>
      </c>
      <c r="E24" s="43" t="s">
        <v>19</v>
      </c>
      <c r="F24" s="44"/>
      <c r="G24" s="37" t="b">
        <f t="shared" si="3"/>
        <v>0</v>
      </c>
      <c r="H24" s="38">
        <v>0.03</v>
      </c>
      <c r="I24" s="47">
        <f t="shared" si="0"/>
        <v>10</v>
      </c>
      <c r="J24" s="37">
        <f t="shared" si="1"/>
        <v>3</v>
      </c>
      <c r="K24" s="37"/>
    </row>
    <row r="25" spans="2:11" ht="126" x14ac:dyDescent="0.35">
      <c r="B25" s="35" t="s">
        <v>52</v>
      </c>
      <c r="C25" s="35" t="s">
        <v>53</v>
      </c>
      <c r="D25" s="35" t="s">
        <v>88</v>
      </c>
      <c r="E25" s="43" t="s">
        <v>19</v>
      </c>
      <c r="F25" s="44"/>
      <c r="G25" s="37" t="b">
        <f t="shared" si="3"/>
        <v>0</v>
      </c>
      <c r="H25" s="38">
        <v>0.03</v>
      </c>
      <c r="I25" s="47">
        <f t="shared" si="0"/>
        <v>10</v>
      </c>
      <c r="J25" s="37">
        <f t="shared" si="1"/>
        <v>3</v>
      </c>
      <c r="K25" s="37"/>
    </row>
    <row r="26" spans="2:11" ht="126" x14ac:dyDescent="0.35">
      <c r="B26" s="35" t="s">
        <v>54</v>
      </c>
      <c r="C26" s="35" t="s">
        <v>55</v>
      </c>
      <c r="D26" s="35" t="s">
        <v>89</v>
      </c>
      <c r="E26" s="43" t="s">
        <v>19</v>
      </c>
      <c r="F26" s="44"/>
      <c r="G26" s="37" t="b">
        <f t="shared" si="3"/>
        <v>0</v>
      </c>
      <c r="H26" s="38">
        <v>0.03</v>
      </c>
      <c r="I26" s="47">
        <f t="shared" si="0"/>
        <v>10</v>
      </c>
      <c r="J26" s="37">
        <f t="shared" si="1"/>
        <v>3</v>
      </c>
      <c r="K26" s="37"/>
    </row>
    <row r="27" spans="2:11" ht="238" x14ac:dyDescent="0.35">
      <c r="B27" s="35" t="s">
        <v>68</v>
      </c>
      <c r="C27" s="35" t="s">
        <v>56</v>
      </c>
      <c r="D27" s="36" t="s">
        <v>93</v>
      </c>
      <c r="E27" s="43" t="s">
        <v>19</v>
      </c>
      <c r="F27" s="44"/>
      <c r="G27" s="37" t="b">
        <f t="shared" si="3"/>
        <v>0</v>
      </c>
      <c r="H27" s="38">
        <v>0.1</v>
      </c>
      <c r="I27" s="47">
        <f t="shared" si="0"/>
        <v>10</v>
      </c>
      <c r="J27" s="37">
        <f t="shared" si="1"/>
        <v>10</v>
      </c>
      <c r="K27" s="37"/>
    </row>
    <row r="28" spans="2:11" ht="125.5" x14ac:dyDescent="0.35">
      <c r="B28" s="35" t="s">
        <v>57</v>
      </c>
      <c r="C28" s="35" t="s">
        <v>95</v>
      </c>
      <c r="D28" s="35" t="s">
        <v>97</v>
      </c>
      <c r="E28" s="43" t="s">
        <v>19</v>
      </c>
      <c r="F28" s="44"/>
      <c r="G28" s="37" t="b">
        <f t="shared" si="3"/>
        <v>0</v>
      </c>
      <c r="H28" s="38">
        <v>0.1</v>
      </c>
      <c r="I28" s="47">
        <f t="shared" si="0"/>
        <v>10</v>
      </c>
      <c r="J28" s="37">
        <f t="shared" si="1"/>
        <v>10</v>
      </c>
      <c r="K28" s="37"/>
    </row>
    <row r="29" spans="2:11" ht="125.5" x14ac:dyDescent="0.35">
      <c r="B29" s="45" t="s">
        <v>58</v>
      </c>
      <c r="C29" s="46" t="s">
        <v>59</v>
      </c>
      <c r="D29" s="57" t="s">
        <v>108</v>
      </c>
      <c r="E29" s="43" t="s">
        <v>19</v>
      </c>
      <c r="F29" s="44"/>
      <c r="G29" s="37" t="b">
        <f t="shared" si="3"/>
        <v>0</v>
      </c>
      <c r="H29" s="38">
        <v>0.05</v>
      </c>
      <c r="I29" s="47">
        <f t="shared" si="0"/>
        <v>10</v>
      </c>
      <c r="J29" s="37">
        <f t="shared" si="1"/>
        <v>5</v>
      </c>
      <c r="K29" s="37"/>
    </row>
    <row r="30" spans="2:11" ht="125.5" x14ac:dyDescent="0.35">
      <c r="B30" s="45" t="s">
        <v>60</v>
      </c>
      <c r="C30" s="46" t="s">
        <v>61</v>
      </c>
      <c r="D30" s="57" t="s">
        <v>109</v>
      </c>
      <c r="E30" s="43" t="s">
        <v>19</v>
      </c>
      <c r="F30" s="44"/>
      <c r="G30" s="37" t="b">
        <f t="shared" si="3"/>
        <v>0</v>
      </c>
      <c r="H30" s="38">
        <v>0.05</v>
      </c>
      <c r="I30" s="47">
        <f t="shared" si="0"/>
        <v>10</v>
      </c>
      <c r="J30" s="37">
        <f t="shared" si="1"/>
        <v>5</v>
      </c>
      <c r="K30" s="37"/>
    </row>
    <row r="31" spans="2:11" ht="163" x14ac:dyDescent="0.35">
      <c r="B31" s="35" t="s">
        <v>62</v>
      </c>
      <c r="C31" s="36" t="s">
        <v>63</v>
      </c>
      <c r="D31" s="36" t="s">
        <v>110</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4">
    <dataValidation type="list" allowBlank="1" showErrorMessage="1" sqref="E15 E22:E26 E19" xr:uid="{00000000-0002-0000-0500-000000000000}">
      <formula1>$D$7:$D$8</formula1>
    </dataValidation>
    <dataValidation type="list" allowBlank="1" showErrorMessage="1" sqref="E27:E31 E16:E17" xr:uid="{00000000-0002-0000-0500-000001000000}">
      <formula1>$E$7:$E$9</formula1>
    </dataValidation>
    <dataValidation type="list" allowBlank="1" showErrorMessage="1" sqref="E20:E21" xr:uid="{00000000-0002-0000-0500-000002000000}">
      <formula1>$E$7:$E$8</formula1>
    </dataValidation>
    <dataValidation type="list" allowBlank="1" showErrorMessage="1" sqref="E18" xr:uid="{00000000-0002-0000-0500-000003000000}">
      <formula1>$E$7:$E8</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tabSelected="1" zoomScale="70" zoomScaleNormal="70" workbookViewId="0">
      <selection activeCell="D15" sqref="D15"/>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10.36328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4" t="s">
        <v>120</v>
      </c>
      <c r="C1" s="75"/>
      <c r="D1" s="75"/>
      <c r="E1" s="75"/>
      <c r="F1" s="75"/>
      <c r="G1" s="75"/>
      <c r="H1" s="75"/>
      <c r="I1" s="75"/>
      <c r="J1" s="75"/>
      <c r="K1" s="76"/>
    </row>
    <row r="3" spans="1:12" x14ac:dyDescent="0.35">
      <c r="B3" s="86" t="s">
        <v>72</v>
      </c>
      <c r="C3" s="86"/>
      <c r="D3" s="86"/>
      <c r="E3" s="86"/>
      <c r="F3" s="86"/>
      <c r="G3" s="86"/>
      <c r="H3" s="86"/>
      <c r="I3" s="86"/>
      <c r="J3" s="86"/>
      <c r="K3" s="86"/>
    </row>
    <row r="4" spans="1:12" x14ac:dyDescent="0.35">
      <c r="B4" s="77"/>
      <c r="C4" s="77"/>
      <c r="D4" s="77"/>
      <c r="E4" s="77"/>
      <c r="F4" s="77"/>
      <c r="G4" s="77"/>
      <c r="H4" s="77"/>
      <c r="I4" s="77"/>
      <c r="J4" s="77"/>
      <c r="K4" s="77"/>
    </row>
    <row r="5" spans="1:12" x14ac:dyDescent="0.35">
      <c r="B5" s="78" t="s">
        <v>18</v>
      </c>
      <c r="C5" s="79"/>
      <c r="D5" s="80"/>
      <c r="E5" s="81"/>
      <c r="F5" s="81"/>
      <c r="G5" s="81"/>
      <c r="H5" s="81"/>
      <c r="I5" s="81"/>
      <c r="J5" s="81"/>
      <c r="K5" s="82"/>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x14ac:dyDescent="0.35">
      <c r="B10" s="13"/>
      <c r="C10" s="13"/>
      <c r="D10" s="13"/>
      <c r="E10" s="13"/>
      <c r="F10" s="13"/>
      <c r="H10" s="24" t="s">
        <v>26</v>
      </c>
      <c r="I10" s="25">
        <v>0.7</v>
      </c>
      <c r="J10" s="26">
        <f>J14</f>
        <v>1</v>
      </c>
      <c r="K10" s="27"/>
    </row>
    <row r="12" spans="1:12" x14ac:dyDescent="0.35">
      <c r="A12" s="39"/>
      <c r="B12" s="83" t="s">
        <v>27</v>
      </c>
      <c r="C12" s="84"/>
      <c r="D12" s="84"/>
      <c r="E12" s="84"/>
      <c r="F12" s="84"/>
      <c r="G12" s="84"/>
      <c r="H12" s="84"/>
      <c r="I12" s="84"/>
      <c r="J12" s="84"/>
      <c r="K12" s="84"/>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2" t="s">
        <v>32</v>
      </c>
      <c r="C14" s="73"/>
      <c r="D14" s="73"/>
      <c r="E14" s="73"/>
      <c r="F14" s="73"/>
      <c r="G14" s="30">
        <v>5</v>
      </c>
      <c r="H14" s="31">
        <f>SUM(H15:H31)</f>
        <v>1.0000000000000002</v>
      </c>
      <c r="I14" s="32"/>
      <c r="J14" s="33">
        <f>SUMPRODUCT(I15:I31,H15:H31)/10</f>
        <v>1</v>
      </c>
      <c r="K14" s="34"/>
      <c r="L14" s="29"/>
    </row>
    <row r="15" spans="1:12" ht="113.5" x14ac:dyDescent="0.35">
      <c r="B15" s="35" t="s">
        <v>33</v>
      </c>
      <c r="C15" s="36" t="s">
        <v>34</v>
      </c>
      <c r="D15" s="36" t="s">
        <v>76</v>
      </c>
      <c r="E15" s="43" t="s">
        <v>19</v>
      </c>
      <c r="F15" s="44"/>
      <c r="G15" s="37" t="b">
        <f>I15&lt;$G$14</f>
        <v>0</v>
      </c>
      <c r="H15" s="38">
        <v>0.08</v>
      </c>
      <c r="I15" s="47">
        <f t="shared" ref="I15:I30" si="0" xml:space="preserve"> IF(E15 = "Comply",10,IF(E15 = "Partial Compliance", 5, IF(E15 = "Do Not Comply", 0)))</f>
        <v>10</v>
      </c>
      <c r="J15" s="37">
        <f>H15*10*I15</f>
        <v>8</v>
      </c>
      <c r="K15" s="37"/>
    </row>
    <row r="16" spans="1:12" ht="168" customHeight="1" x14ac:dyDescent="0.35">
      <c r="B16" s="36" t="s">
        <v>35</v>
      </c>
      <c r="C16" s="36" t="s">
        <v>36</v>
      </c>
      <c r="D16" s="36" t="s">
        <v>118</v>
      </c>
      <c r="E16" s="43" t="s">
        <v>19</v>
      </c>
      <c r="F16" s="44"/>
      <c r="G16" s="37" t="b">
        <f>I16&lt;$G$14</f>
        <v>0</v>
      </c>
      <c r="H16" s="38">
        <v>0.08</v>
      </c>
      <c r="I16" s="47">
        <f t="shared" si="0"/>
        <v>10</v>
      </c>
      <c r="J16" s="37">
        <f t="shared" ref="J16:J30" si="1">H16*10*I16</f>
        <v>8</v>
      </c>
      <c r="K16" s="37"/>
    </row>
    <row r="17" spans="2:11" ht="125.5" x14ac:dyDescent="0.35">
      <c r="B17" s="35" t="s">
        <v>37</v>
      </c>
      <c r="C17" s="35" t="s">
        <v>38</v>
      </c>
      <c r="D17" s="36" t="s">
        <v>98</v>
      </c>
      <c r="E17" s="43" t="s">
        <v>19</v>
      </c>
      <c r="F17" s="44"/>
      <c r="G17" s="37" t="b">
        <f>I17&lt;$G$14</f>
        <v>0</v>
      </c>
      <c r="H17" s="38">
        <v>0.08</v>
      </c>
      <c r="I17" s="47">
        <f t="shared" si="0"/>
        <v>10</v>
      </c>
      <c r="J17" s="37">
        <f t="shared" si="1"/>
        <v>8</v>
      </c>
      <c r="K17" s="37"/>
    </row>
    <row r="18" spans="2:11" ht="150.5" x14ac:dyDescent="0.35">
      <c r="B18" s="49" t="s">
        <v>39</v>
      </c>
      <c r="C18" s="36" t="s">
        <v>66</v>
      </c>
      <c r="D18" s="55" t="s">
        <v>80</v>
      </c>
      <c r="E18" s="43" t="s">
        <v>19</v>
      </c>
      <c r="F18" s="44"/>
      <c r="G18" s="37" t="b">
        <f t="shared" ref="G18" si="2">I18&lt;$G$14</f>
        <v>0</v>
      </c>
      <c r="H18" s="38">
        <v>0.08</v>
      </c>
      <c r="I18" s="47">
        <f t="shared" si="0"/>
        <v>10</v>
      </c>
      <c r="J18" s="37">
        <f t="shared" si="1"/>
        <v>8</v>
      </c>
      <c r="K18" s="37"/>
    </row>
    <row r="19" spans="2:11" ht="126" x14ac:dyDescent="0.35">
      <c r="B19" s="36" t="s">
        <v>40</v>
      </c>
      <c r="C19" s="48" t="s">
        <v>41</v>
      </c>
      <c r="D19" s="56" t="s">
        <v>99</v>
      </c>
      <c r="E19" s="43" t="s">
        <v>19</v>
      </c>
      <c r="F19" s="44"/>
      <c r="G19" s="37" t="b">
        <f t="shared" ref="G19:G31" si="3">I19&lt;$G$14</f>
        <v>0</v>
      </c>
      <c r="H19" s="38">
        <v>0.08</v>
      </c>
      <c r="I19" s="47">
        <f t="shared" si="0"/>
        <v>10</v>
      </c>
      <c r="J19" s="37">
        <f t="shared" si="1"/>
        <v>8</v>
      </c>
      <c r="K19" s="37"/>
    </row>
    <row r="20" spans="2:11" ht="163" x14ac:dyDescent="0.35">
      <c r="B20" s="36" t="s">
        <v>42</v>
      </c>
      <c r="C20" s="35" t="s">
        <v>43</v>
      </c>
      <c r="D20" s="36" t="s">
        <v>100</v>
      </c>
      <c r="E20" s="43" t="s">
        <v>19</v>
      </c>
      <c r="F20" s="44"/>
      <c r="G20" s="37" t="b">
        <f t="shared" si="3"/>
        <v>0</v>
      </c>
      <c r="H20" s="38">
        <v>0.05</v>
      </c>
      <c r="I20" s="47">
        <f t="shared" si="0"/>
        <v>10</v>
      </c>
      <c r="J20" s="37">
        <f t="shared" si="1"/>
        <v>5</v>
      </c>
      <c r="K20" s="37"/>
    </row>
    <row r="21" spans="2:11" ht="200.5" x14ac:dyDescent="0.35">
      <c r="B21" s="35" t="s">
        <v>44</v>
      </c>
      <c r="C21" s="35" t="s">
        <v>45</v>
      </c>
      <c r="D21" s="36" t="s">
        <v>101</v>
      </c>
      <c r="E21" s="43" t="s">
        <v>19</v>
      </c>
      <c r="F21" s="44"/>
      <c r="G21" s="37" t="b">
        <f t="shared" si="3"/>
        <v>0</v>
      </c>
      <c r="H21" s="38">
        <v>0.05</v>
      </c>
      <c r="I21" s="47">
        <f t="shared" si="0"/>
        <v>10</v>
      </c>
      <c r="J21" s="37">
        <f t="shared" si="1"/>
        <v>5</v>
      </c>
      <c r="K21" s="37"/>
    </row>
    <row r="22" spans="2:11" ht="163.5" x14ac:dyDescent="0.35">
      <c r="B22" s="35" t="s">
        <v>46</v>
      </c>
      <c r="C22" s="35" t="s">
        <v>47</v>
      </c>
      <c r="D22" s="36" t="s">
        <v>102</v>
      </c>
      <c r="E22" s="43" t="s">
        <v>19</v>
      </c>
      <c r="F22" s="44"/>
      <c r="G22" s="37" t="b">
        <f t="shared" si="3"/>
        <v>0</v>
      </c>
      <c r="H22" s="38">
        <v>0.03</v>
      </c>
      <c r="I22" s="47">
        <f t="shared" si="0"/>
        <v>10</v>
      </c>
      <c r="J22" s="37">
        <f t="shared" si="1"/>
        <v>3</v>
      </c>
      <c r="K22" s="37"/>
    </row>
    <row r="23" spans="2:11" ht="126" x14ac:dyDescent="0.35">
      <c r="B23" s="35" t="s">
        <v>48</v>
      </c>
      <c r="C23" s="35" t="s">
        <v>49</v>
      </c>
      <c r="D23" s="36" t="s">
        <v>103</v>
      </c>
      <c r="E23" s="43" t="s">
        <v>19</v>
      </c>
      <c r="F23" s="44"/>
      <c r="G23" s="37" t="b">
        <f t="shared" si="3"/>
        <v>0</v>
      </c>
      <c r="H23" s="38">
        <v>0.03</v>
      </c>
      <c r="I23" s="47">
        <f t="shared" si="0"/>
        <v>10</v>
      </c>
      <c r="J23" s="37">
        <f t="shared" si="1"/>
        <v>3</v>
      </c>
      <c r="K23" s="37"/>
    </row>
    <row r="24" spans="2:11" ht="126" x14ac:dyDescent="0.35">
      <c r="B24" s="35" t="s">
        <v>50</v>
      </c>
      <c r="C24" s="35" t="s">
        <v>51</v>
      </c>
      <c r="D24" s="36" t="s">
        <v>104</v>
      </c>
      <c r="E24" s="43" t="s">
        <v>19</v>
      </c>
      <c r="F24" s="44"/>
      <c r="G24" s="37" t="b">
        <f t="shared" si="3"/>
        <v>0</v>
      </c>
      <c r="H24" s="38">
        <v>0.03</v>
      </c>
      <c r="I24" s="47">
        <f t="shared" si="0"/>
        <v>10</v>
      </c>
      <c r="J24" s="37">
        <f t="shared" si="1"/>
        <v>3</v>
      </c>
      <c r="K24" s="37"/>
    </row>
    <row r="25" spans="2:11" ht="126" x14ac:dyDescent="0.35">
      <c r="B25" s="35" t="s">
        <v>52</v>
      </c>
      <c r="C25" s="35" t="s">
        <v>53</v>
      </c>
      <c r="D25" s="36" t="s">
        <v>105</v>
      </c>
      <c r="E25" s="43" t="s">
        <v>19</v>
      </c>
      <c r="F25" s="44"/>
      <c r="G25" s="37" t="b">
        <f t="shared" si="3"/>
        <v>0</v>
      </c>
      <c r="H25" s="38">
        <v>0.03</v>
      </c>
      <c r="I25" s="47">
        <f t="shared" si="0"/>
        <v>10</v>
      </c>
      <c r="J25" s="37">
        <f t="shared" si="1"/>
        <v>3</v>
      </c>
      <c r="K25" s="37"/>
    </row>
    <row r="26" spans="2:11" ht="126" x14ac:dyDescent="0.35">
      <c r="B26" s="35" t="s">
        <v>54</v>
      </c>
      <c r="C26" s="35" t="s">
        <v>55</v>
      </c>
      <c r="D26" s="36" t="s">
        <v>106</v>
      </c>
      <c r="E26" s="43" t="s">
        <v>19</v>
      </c>
      <c r="F26" s="44"/>
      <c r="G26" s="37" t="b">
        <f t="shared" si="3"/>
        <v>0</v>
      </c>
      <c r="H26" s="38">
        <v>0.03</v>
      </c>
      <c r="I26" s="47">
        <f t="shared" si="0"/>
        <v>10</v>
      </c>
      <c r="J26" s="37">
        <f t="shared" si="1"/>
        <v>3</v>
      </c>
      <c r="K26" s="37"/>
    </row>
    <row r="27" spans="2:11" ht="246.5" customHeight="1" x14ac:dyDescent="0.35">
      <c r="B27" s="35" t="s">
        <v>68</v>
      </c>
      <c r="C27" s="35" t="s">
        <v>56</v>
      </c>
      <c r="D27" s="36" t="s">
        <v>94</v>
      </c>
      <c r="E27" s="43" t="s">
        <v>19</v>
      </c>
      <c r="F27" s="44"/>
      <c r="G27" s="37" t="b">
        <f t="shared" si="3"/>
        <v>0</v>
      </c>
      <c r="H27" s="38">
        <v>0.1</v>
      </c>
      <c r="I27" s="47">
        <f t="shared" si="0"/>
        <v>10</v>
      </c>
      <c r="J27" s="37">
        <f t="shared" si="1"/>
        <v>10</v>
      </c>
      <c r="K27" s="37"/>
    </row>
    <row r="28" spans="2:11" ht="125.5" x14ac:dyDescent="0.35">
      <c r="B28" s="35" t="s">
        <v>57</v>
      </c>
      <c r="C28" s="35" t="s">
        <v>95</v>
      </c>
      <c r="D28" s="36" t="s">
        <v>107</v>
      </c>
      <c r="E28" s="43" t="s">
        <v>19</v>
      </c>
      <c r="F28" s="44"/>
      <c r="G28" s="37" t="b">
        <f t="shared" si="3"/>
        <v>0</v>
      </c>
      <c r="H28" s="38">
        <v>0.1</v>
      </c>
      <c r="I28" s="47">
        <f t="shared" si="0"/>
        <v>10</v>
      </c>
      <c r="J28" s="37">
        <f t="shared" si="1"/>
        <v>10</v>
      </c>
      <c r="K28" s="37"/>
    </row>
    <row r="29" spans="2:11" ht="125.5" x14ac:dyDescent="0.35">
      <c r="B29" s="45" t="s">
        <v>58</v>
      </c>
      <c r="C29" s="46" t="s">
        <v>59</v>
      </c>
      <c r="D29" s="57" t="s">
        <v>108</v>
      </c>
      <c r="E29" s="43" t="s">
        <v>19</v>
      </c>
      <c r="F29" s="44"/>
      <c r="G29" s="37" t="b">
        <f t="shared" si="3"/>
        <v>0</v>
      </c>
      <c r="H29" s="38">
        <v>0.05</v>
      </c>
      <c r="I29" s="47">
        <f t="shared" si="0"/>
        <v>10</v>
      </c>
      <c r="J29" s="37">
        <f t="shared" si="1"/>
        <v>5</v>
      </c>
      <c r="K29" s="37"/>
    </row>
    <row r="30" spans="2:11" ht="125.5" x14ac:dyDescent="0.35">
      <c r="B30" s="45" t="s">
        <v>60</v>
      </c>
      <c r="C30" s="46" t="s">
        <v>61</v>
      </c>
      <c r="D30" s="57" t="s">
        <v>109</v>
      </c>
      <c r="E30" s="43" t="s">
        <v>19</v>
      </c>
      <c r="F30" s="44"/>
      <c r="G30" s="37" t="b">
        <f t="shared" si="3"/>
        <v>0</v>
      </c>
      <c r="H30" s="38">
        <v>0.05</v>
      </c>
      <c r="I30" s="47">
        <f t="shared" si="0"/>
        <v>10</v>
      </c>
      <c r="J30" s="37">
        <f t="shared" si="1"/>
        <v>5</v>
      </c>
      <c r="K30" s="37"/>
    </row>
    <row r="31" spans="2:11" ht="163" x14ac:dyDescent="0.35">
      <c r="B31" s="35" t="s">
        <v>62</v>
      </c>
      <c r="C31" s="36" t="s">
        <v>63</v>
      </c>
      <c r="D31" s="36" t="s">
        <v>110</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4">
    <dataValidation type="list" allowBlank="1" showErrorMessage="1" sqref="E15 E22:E26 E19" xr:uid="{00000000-0002-0000-0600-000000000000}">
      <formula1>$D$7:$D$8</formula1>
    </dataValidation>
    <dataValidation type="list" allowBlank="1" showErrorMessage="1" sqref="E27:E31 E16:E17" xr:uid="{00000000-0002-0000-0600-000001000000}">
      <formula1>$E$7:$E$9</formula1>
    </dataValidation>
    <dataValidation type="list" allowBlank="1" showErrorMessage="1" sqref="E20:E21" xr:uid="{00000000-0002-0000-0600-000002000000}">
      <formula1>$E$7:$E$8</formula1>
    </dataValidation>
    <dataValidation type="list" allowBlank="1" showErrorMessage="1" sqref="E18" xr:uid="{00000000-0002-0000-0600-000003000000}">
      <formula1>$E$7:$E8</formula1>
    </dataValidation>
  </dataValidation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3.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Response Instructions</vt:lpstr>
      <vt:lpstr>Link 1 </vt:lpstr>
      <vt:lpstr>Link 2</vt:lpstr>
      <vt:lpstr>Link 3</vt:lpstr>
      <vt:lpstr>Link 4</vt:lpstr>
      <vt:lpstr>Link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2023-05-19T11:00:11Z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