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LPillay1\Desktop\CSIR\CTF Challenges for the CSC 2025\RFP\"/>
    </mc:Choice>
  </mc:AlternateContent>
  <xr:revisionPtr revIDLastSave="0" documentId="8_{57CF60E8-CA88-4580-8E8E-208D82702434}" xr6:coauthVersionLast="47" xr6:coauthVersionMax="47" xr10:uidLastSave="{00000000-0000-0000-0000-000000000000}"/>
  <bookViews>
    <workbookView xWindow="-110" yWindow="-110" windowWidth="19420" windowHeight="10300" tabRatio="838" xr2:uid="{00000000-000D-0000-FFFF-FFFF00000000}"/>
  </bookViews>
  <sheets>
    <sheet name="Response Instructions" sheetId="1" r:id="rId1"/>
    <sheet name="CTF Challenges 202526 " sheetId="3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4" l="1"/>
  <c r="J20" i="34" s="1"/>
  <c r="I19" i="34"/>
  <c r="G19" i="34" s="1"/>
  <c r="I30" i="34"/>
  <c r="J30" i="34" s="1"/>
  <c r="I21" i="34"/>
  <c r="G21" i="34" s="1"/>
  <c r="I22" i="34"/>
  <c r="J22" i="34" s="1"/>
  <c r="I23" i="34"/>
  <c r="J23" i="34" s="1"/>
  <c r="I24" i="34"/>
  <c r="J24" i="34" s="1"/>
  <c r="I25" i="34"/>
  <c r="G25" i="34" s="1"/>
  <c r="I26" i="34"/>
  <c r="G26" i="34" s="1"/>
  <c r="I27" i="34"/>
  <c r="G27" i="34" s="1"/>
  <c r="I28" i="34"/>
  <c r="G28" i="34" s="1"/>
  <c r="I29" i="34"/>
  <c r="J29" i="34" s="1"/>
  <c r="I31" i="34"/>
  <c r="G31" i="34" s="1"/>
  <c r="I18" i="34"/>
  <c r="G18" i="34" s="1"/>
  <c r="I16" i="34"/>
  <c r="J16" i="34" s="1"/>
  <c r="H14" i="34"/>
  <c r="I17" i="34"/>
  <c r="J17" i="34" s="1"/>
  <c r="I15" i="34"/>
  <c r="G15" i="34" s="1"/>
  <c r="A6" i="1"/>
  <c r="G23" i="34" l="1"/>
  <c r="G22" i="34"/>
  <c r="G20" i="34"/>
  <c r="J28" i="34"/>
  <c r="G24" i="34"/>
  <c r="J27" i="34"/>
  <c r="J26" i="34"/>
  <c r="J25" i="34"/>
  <c r="J19" i="34"/>
  <c r="J21" i="34"/>
  <c r="J18" i="34"/>
  <c r="G30" i="34"/>
  <c r="G29" i="34"/>
  <c r="J31" i="34"/>
  <c r="G16" i="34"/>
  <c r="J14" i="34"/>
  <c r="J10" i="34" s="1"/>
  <c r="K9" i="34" s="1"/>
  <c r="G17" i="34"/>
  <c r="I32" i="34"/>
  <c r="J15" i="34"/>
  <c r="J32" i="34" l="1"/>
  <c r="K8" i="34"/>
  <c r="K7" i="34" s="1"/>
  <c r="A7" i="1" l="1"/>
  <c r="A8" i="1" s="1"/>
  <c r="A9" i="1" s="1"/>
  <c r="A10" i="1" s="1"/>
  <c r="A11" i="1" s="1"/>
</calcChain>
</file>

<file path=xl/sharedStrings.xml><?xml version="1.0" encoding="utf-8"?>
<sst xmlns="http://schemas.openxmlformats.org/spreadsheetml/2006/main" count="96" uniqueCount="82">
  <si>
    <t>INSTRUCTIONS TO BIDDERS</t>
  </si>
  <si>
    <t>The bidder must complete the technical evaluation in full.</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</si>
  <si>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</si>
  <si>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</si>
  <si>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</si>
  <si>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</si>
  <si>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</si>
  <si>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</si>
  <si>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</si>
  <si>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</si>
  <si>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</si>
  <si>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</si>
  <si>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</si>
  <si>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</si>
  <si>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</si>
  <si>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</si>
  <si>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</si>
  <si>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</si>
  <si>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</si>
  <si>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</si>
  <si>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</si>
  <si>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</si>
  <si>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Passed each criteria?</t>
  </si>
  <si>
    <t>Minimum Score</t>
  </si>
  <si>
    <t>Bidder Score</t>
  </si>
  <si>
    <t>Criteria Failed?</t>
  </si>
  <si>
    <t>Weighting of Criteria</t>
  </si>
  <si>
    <t>Weighted score</t>
  </si>
  <si>
    <t xml:space="preserve"> </t>
  </si>
  <si>
    <t>The Procurement of Capture the Flag (CTF) challenges for the SANReN Cyber Security Challenge 2025/26</t>
  </si>
  <si>
    <t>Criteria (100%)</t>
  </si>
  <si>
    <t>Annexure C: TECHNICAL COMPLIANCE MATRIX</t>
  </si>
  <si>
    <t>Number of Challenges</t>
  </si>
  <si>
    <t>Challenge Categories</t>
  </si>
  <si>
    <t>Difficulty Levels of Challenges</t>
  </si>
  <si>
    <t>Importing of Challenges</t>
  </si>
  <si>
    <t>Summarise your response. Provide references to the technical proposal included in the bid, where a complete response is provided</t>
  </si>
  <si>
    <r>
      <t xml:space="preserve">The evaluator will take the bidder’s confirmation of this requirement as compliance. 
If a bidder does not respond Comply in the response column, they will receive a non-compliance score and fail the evaluation. 
</t>
    </r>
    <r>
      <rPr>
        <b/>
        <i/>
        <sz val="10"/>
        <rFont val="Arial"/>
        <family val="2"/>
      </rPr>
      <t>(a score of 10 will be given to bidders that comply and 0 to bidders that do not comply)</t>
    </r>
  </si>
  <si>
    <t>Adherence to the format of the Technical Evaluation Matrix is compulsory.</t>
  </si>
  <si>
    <r>
      <t xml:space="preserve">The Technical Evaluation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</si>
  <si>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Past Experience</t>
  </si>
  <si>
    <t>Difficulty Distribution of Supplied Challenges</t>
  </si>
  <si>
    <t>Challenges and Solutions</t>
  </si>
  <si>
    <t>Remote Technical Support</t>
  </si>
  <si>
    <t>Challenge Supporting Items</t>
  </si>
  <si>
    <r>
      <rPr>
        <sz val="10"/>
        <rFont val="Arial"/>
        <family val="2"/>
      </rPr>
      <t xml:space="preserve">Bidders will comply if the supplied CTF challenges cover all 9 required categories = 10
Bidders will partially comply if the supplied CTF challenges cover 6 or more of the required categories = 5
Bidders will not comply if the supplied CTF challenges cover 5 or fewer of the required categories = 0
</t>
    </r>
    <r>
      <rPr>
        <b/>
        <i/>
        <sz val="10"/>
        <rFont val="Arial"/>
        <family val="2"/>
      </rPr>
      <t xml:space="preserve">
(a score of 0, 5 or 10 will be given to bidders based on their response)</t>
    </r>
  </si>
  <si>
    <t>Delivery of Challenges</t>
  </si>
  <si>
    <r>
      <t xml:space="preserve">Bidders will comply if the response confirms the method of delivery = 10
Bidders will not comply if the response fails to confirm the method of delivery = 0
</t>
    </r>
    <r>
      <rPr>
        <b/>
        <i/>
        <sz val="10"/>
        <rFont val="Arial"/>
        <family val="2"/>
      </rPr>
      <t>(a score of 10 will be given to bidders that comply and 0 to bidders that do not comply)</t>
    </r>
  </si>
  <si>
    <r>
      <t xml:space="preserve">Bidders must commit to deliver each CTF challenge with a solution (a step-by-step description outlining how to solve the challenge).  
</t>
    </r>
    <r>
      <rPr>
        <i/>
        <sz val="10"/>
        <color rgb="FF000000"/>
        <rFont val="Arial"/>
        <family val="2"/>
      </rPr>
      <t>See Section 3.1.8 of the Request for Proposal.</t>
    </r>
  </si>
  <si>
    <r>
      <t>Bidders must commit to providing remote technical support for the Qualification event as per the requirements set in</t>
    </r>
    <r>
      <rPr>
        <i/>
        <sz val="10"/>
        <color rgb="FF000000"/>
        <rFont val="Arial"/>
        <family val="2"/>
      </rPr>
      <t xml:space="preserve"> Section 3.1.13 of the Request for Proposal.</t>
    </r>
  </si>
  <si>
    <t>In-Person Technical Support</t>
  </si>
  <si>
    <r>
      <t>Bidders must commit to providing in-person technical support for the Final event as per the requirements set in</t>
    </r>
    <r>
      <rPr>
        <i/>
        <sz val="10"/>
        <color rgb="FF000000"/>
        <rFont val="Arial"/>
        <family val="2"/>
      </rPr>
      <t xml:space="preserve"> Section 3.1.14 of the Request for Proposal.</t>
    </r>
  </si>
  <si>
    <t>Number of Sample Challenges</t>
  </si>
  <si>
    <r>
      <t xml:space="preserve">Bidders will comply if the proposal includes the correct number of sample CTF challenges (2 x easy, 2 x medium and 2 x hard) and solutions = 10
Bidders will partially comply if the proposal includes sample CTF challenges but fails to include the correct number of sample CTF challenges and/or solutions = 5
Bidders will not comply if the sample CTF challenges and solutions are not included in the proposal = 0
</t>
    </r>
    <r>
      <rPr>
        <b/>
        <i/>
        <sz val="10"/>
        <rFont val="Arial"/>
        <family val="2"/>
      </rPr>
      <t>(a score of 0, 5 or 10 will be given to bidders based on their response)</t>
    </r>
  </si>
  <si>
    <t>Alignment of the Difficulty Level of the Supplied Sample Challenges</t>
  </si>
  <si>
    <r>
      <t xml:space="preserve">The bidders must include as part of the proposal sample CTF challenges and solutions (2 x easy, 2 x medium and 2 x hard).
</t>
    </r>
    <r>
      <rPr>
        <i/>
        <sz val="10"/>
        <color rgb="FF000000"/>
        <rFont val="Arial"/>
        <family val="2"/>
      </rPr>
      <t>Sample CTF challenges must be provided in PDF format - See Section 3.1.15 of the Request for Proposal.</t>
    </r>
  </si>
  <si>
    <r>
      <rPr>
        <sz val="10"/>
        <rFont val="Arial"/>
        <family val="2"/>
      </rPr>
      <t xml:space="preserve">Bidders will comply if all the supplied sample CTF challenges conform to the minimum criteria of the difficulty levels = 10
Bidders will partially comply if one or more of the supplied sample CTF challenges fail to meet the minimum criteria of the difficulty levels = 5
</t>
    </r>
    <r>
      <rPr>
        <b/>
        <i/>
        <sz val="10"/>
        <rFont val="Arial"/>
        <family val="2"/>
      </rPr>
      <t xml:space="preserve">
(a score of 5 or 10 will be given to bidders based on their response)</t>
    </r>
  </si>
  <si>
    <r>
      <t xml:space="preserve">Bidders must provide details regarding the conformance of all the supplied sample CTF challenges to the minimum criteria of the difficulty levels.
</t>
    </r>
    <r>
      <rPr>
        <i/>
        <sz val="10"/>
        <color rgb="FF000000"/>
        <rFont val="Arial"/>
        <family val="2"/>
      </rPr>
      <t>See Section 3.1.16 of the Request for Proposal.</t>
    </r>
  </si>
  <si>
    <r>
      <t xml:space="preserve">Bidders must describe the method of delivery (e.g., email, shared drive, external drive delivered at the CSIR, etc.) that will be followed to provide all the CTF challenges, inclusive of the solutions and supporting items, for both the Final and Qualification events.
</t>
    </r>
    <r>
      <rPr>
        <i/>
        <sz val="10"/>
        <color rgb="FF000000"/>
        <rFont val="Arial"/>
        <family val="2"/>
      </rPr>
      <t>See Section 3.1.11 of the Request for Proposal.</t>
    </r>
  </si>
  <si>
    <t>Accessibility to Supplied Sample Challenges</t>
  </si>
  <si>
    <r>
      <t xml:space="preserve">Bidders must confirm that the supplied sample CTF challenges and solutions are not available on the Internet.
</t>
    </r>
    <r>
      <rPr>
        <i/>
        <sz val="10"/>
        <color rgb="FF000000"/>
        <rFont val="Arial"/>
        <family val="2"/>
      </rPr>
      <t>See Section 3.1.17 of the Request for Proposal.</t>
    </r>
  </si>
  <si>
    <r>
      <t xml:space="preserve">Bidders must describe the categories that can be covered by the CTF challenges to be delivered for the Final and Qualification events.
</t>
    </r>
    <r>
      <rPr>
        <i/>
        <sz val="10"/>
        <color rgb="FF000000"/>
        <rFont val="Arial"/>
        <family val="2"/>
      </rPr>
      <t>See Section 3.1.2 of the Request for Proposal.</t>
    </r>
  </si>
  <si>
    <r>
      <t xml:space="preserve">Bidders must provide details regarding the delivery of bespoke (new) CTF challenges.
</t>
    </r>
    <r>
      <rPr>
        <i/>
        <sz val="10"/>
        <color rgb="FF000000"/>
        <rFont val="Arial"/>
        <family val="2"/>
      </rPr>
      <t>See Section 3.1.7 of the Request for Proposal.</t>
    </r>
  </si>
  <si>
    <t>Delivery of Bespoke Challenges</t>
  </si>
  <si>
    <r>
      <t xml:space="preserve">Bidders will comply if their response confirms all delivered CTF challenges are compatible with the SANReN-implemented CTFd platform via the CTFd CSV import function = 10
Bidders will partially comply if their response confirms that all delivered challenges can be imported into the SANReN-implemented CTFd platform manually = 5
Bidders will not comply if the importing of the delivered challenges into the SANReN-implemented CTFd platform is not supported – challenges can only be hosted by the bidder’s platform = 0
</t>
    </r>
    <r>
      <rPr>
        <b/>
        <i/>
        <sz val="10"/>
        <rFont val="Arial"/>
        <family val="2"/>
      </rPr>
      <t>(a score of 0, 5 or 10 will be given to bidders based on their response)</t>
    </r>
  </si>
  <si>
    <r>
      <t xml:space="preserve">Bidders must provide details of the compatibility of the delivered CTF challenges with the SANReN-implemented CTFd platform.
</t>
    </r>
    <r>
      <rPr>
        <i/>
        <sz val="10"/>
        <color rgb="FF000000"/>
        <rFont val="Arial"/>
        <family val="2"/>
      </rPr>
      <t>See Section 3.1.9 of the Request for Proposal.</t>
    </r>
  </si>
  <si>
    <t>Physical Delivery of Challenges</t>
  </si>
  <si>
    <t>Commitment  to Deliver by Required Delivery Date</t>
  </si>
  <si>
    <r>
      <t xml:space="preserve">Bidders must commit to deliver all the CTF challenges as per the event schedule in </t>
    </r>
    <r>
      <rPr>
        <i/>
        <sz val="10"/>
        <color rgb="FF000000"/>
        <rFont val="Arial"/>
        <family val="2"/>
      </rPr>
      <t>Section 3.1.12 of the Request for Proposal</t>
    </r>
    <r>
      <rPr>
        <sz val="10"/>
        <color rgb="FF000000"/>
        <rFont val="Arial"/>
        <family val="2"/>
      </rPr>
      <t>.</t>
    </r>
  </si>
  <si>
    <r>
      <t xml:space="preserve">Bidders will comply if the portfolio of evidence provided confirms 3 or more events supported with the provisioning of CTF challenges for events (inclusive of reference letters for the last 3 events) = 10 
Bidders will partially comply if the portfolio of evidence provided confirms 2 or fewer events supported with the provisioning of CTF challenges for events (inclusive of reference letters) = 5
No past experience (zero past events supported with the provisioning of CTF challenges) or failure to provide a portfolio of evidence (inclusive of any reference letters) will result in a non-compliance = 0
</t>
    </r>
    <r>
      <rPr>
        <b/>
        <i/>
        <sz val="10"/>
        <rFont val="Arial"/>
        <family val="2"/>
      </rPr>
      <t>(a score of 0, 5 or 10 will be given to bidders based on their response)</t>
    </r>
  </si>
  <si>
    <r>
      <t xml:space="preserve">Bidders must commit to deliver a total of sixty-four (64) challenges, i.e. forty (40) challenges for the Qualification event and twenty-four (24) challenges for the Final event.
</t>
    </r>
    <r>
      <rPr>
        <i/>
        <sz val="10"/>
        <rFont val="Arial"/>
        <family val="2"/>
      </rPr>
      <t>See Section 3.1.3 of the Request for Proposal.</t>
    </r>
  </si>
  <si>
    <r>
      <t xml:space="preserve">The challenges to be delivered must conform to the minimum criteria of the difficulty levels (easy, medium, and hard) as defined in </t>
    </r>
    <r>
      <rPr>
        <i/>
        <sz val="10"/>
        <color rgb="FF000000"/>
        <rFont val="Arial"/>
        <family val="2"/>
      </rPr>
      <t>Section 3.1.5 of the Request for Proposal.</t>
    </r>
  </si>
  <si>
    <r>
      <t xml:space="preserve">Bidders must commit to deliver the required number of challenges, </t>
    </r>
    <r>
      <rPr>
        <i/>
        <sz val="10"/>
        <rFont val="Arial"/>
        <family val="2"/>
      </rPr>
      <t>as per the difficulty distribution specified in Section 3.1.6</t>
    </r>
    <r>
      <rPr>
        <sz val="10"/>
        <rFont val="Arial"/>
        <family val="2"/>
      </rPr>
      <t>.</t>
    </r>
  </si>
  <si>
    <r>
      <rPr>
        <sz val="10"/>
        <rFont val="Arial"/>
        <family val="2"/>
      </rPr>
      <t xml:space="preserve">Bidders will comply if confirmation is given to deliver bespoke (new) CTF challenges (4 x medium and 2 x hard) = 10
Bidders will partially comply if confirmation for less than the required number of bespoke (new) CTF challenges is provided or if no details regarding the delivery of bespoke (new) CTF challenges is provided = 5
</t>
    </r>
    <r>
      <rPr>
        <b/>
        <i/>
        <sz val="10"/>
        <rFont val="Arial"/>
        <family val="2"/>
      </rPr>
      <t xml:space="preserve">
(a score of 5 or 10 will be given to bidders based on their response)</t>
    </r>
  </si>
  <si>
    <r>
      <t xml:space="preserve">Bidders must commit to supply all the relevant CTF challenges with the required supporting items.
</t>
    </r>
    <r>
      <rPr>
        <i/>
        <sz val="10"/>
        <color rgb="FF000000"/>
        <rFont val="Arial"/>
        <family val="2"/>
      </rPr>
      <t>See Section 3.1.10 of the Request for Proposal.</t>
    </r>
  </si>
  <si>
    <r>
      <rPr>
        <sz val="10"/>
        <rFont val="Arial"/>
        <family val="2"/>
      </rPr>
      <t xml:space="preserve">Bidders will comply if confirmation is provided that the supplied sample CTF challenges and solutions are not available on the Internet = 10
Bidders will not comply if any of the supplied sample CTF challenges and/or solutions are discovered on the Internet = 0
</t>
    </r>
    <r>
      <rPr>
        <b/>
        <i/>
        <sz val="10"/>
        <rFont val="Arial"/>
        <family val="2"/>
      </rPr>
      <t xml:space="preserve">
(a score of 0 or 10 will be given to bidders based on their response)</t>
    </r>
  </si>
  <si>
    <r>
      <t xml:space="preserve">Bidders must submit an overall portfolio of evidence, listing past events supported with the provisioning of CTF challenges.
The proposal must be accompanied by signed reference letters from the event organiser for the last 3 events.
</t>
    </r>
    <r>
      <rPr>
        <i/>
        <sz val="10"/>
        <rFont val="Arial"/>
        <family val="2"/>
      </rPr>
      <t>See Section 3.1.1 of the Request for Proposal.</t>
    </r>
    <r>
      <rPr>
        <sz val="10"/>
        <rFont val="Arial"/>
        <family val="2"/>
      </rPr>
      <t xml:space="preserve">
It is important to note that the supply of problem statements for hackathons will not be considered, only the supply of CTF challenges to events.</t>
    </r>
  </si>
  <si>
    <r>
      <t xml:space="preserve">Bidders will comply if their response confirms that the party responsible for providing the in-person technical support is the party that provisioned (developed) the CTF challenges = 10
Bidders will not comply if their response fails to confirm that the party providing the in-person support is the party that provisioned (developed) the CTF challenges = 0
</t>
    </r>
    <r>
      <rPr>
        <b/>
        <i/>
        <sz val="10"/>
        <rFont val="Arial"/>
        <family val="2"/>
      </rPr>
      <t>(a score of 10 will be given to bidders that comply and 0 to bidders that do not comply)</t>
    </r>
  </si>
  <si>
    <r>
      <t xml:space="preserve">Bidders will comply if their response confirms that the party responsible for providing the remote technical support is the party that provisioned (developed) the CTF challenges = 10
Bidders will not comply if their response fails to confirm that the party providing the remote support is the party that provisioned (developed) the CTF challenges = 0
</t>
    </r>
    <r>
      <rPr>
        <b/>
        <i/>
        <sz val="10"/>
        <rFont val="Arial"/>
        <family val="2"/>
      </rPr>
      <t>(a score of 10 will be given to bidders that comply and 0 to bidders that do not comply)</t>
    </r>
  </si>
  <si>
    <r>
      <t xml:space="preserve">Bidders must provide details regarding the provisioning of the CTF challenges.
</t>
    </r>
    <r>
      <rPr>
        <i/>
        <sz val="10"/>
        <color rgb="FF000000"/>
        <rFont val="Arial"/>
        <family val="2"/>
      </rPr>
      <t>See Section 3.1.4 of the Request for Proposal.</t>
    </r>
  </si>
  <si>
    <r>
      <rPr>
        <sz val="10"/>
        <color theme="1"/>
        <rFont val="Arial"/>
        <family val="2"/>
      </rPr>
      <t xml:space="preserve">Bidders will comply if the CTF challenges are supplied directly by the bidders (no subcontracting, joint venture, or consortium) = 10
Bidders will partially comply if the CTF challenges are supplied via a subcontracting, joint venture, or consortium agreement = 5
Bidders will not comply if the supply of the CTF challenges is licensed from a third party or fail to submit the necessary sub-contracting, joint venture, or consortium </t>
    </r>
    <r>
      <rPr>
        <sz val="10"/>
        <rFont val="Arial"/>
        <family val="2"/>
      </rPr>
      <t>agreement and items as per Section 3.1.4</t>
    </r>
    <r>
      <rPr>
        <sz val="10"/>
        <color theme="1"/>
        <rFont val="Arial"/>
        <family val="2"/>
      </rPr>
      <t xml:space="preserve">, as part of the technical proposal = 0
</t>
    </r>
    <r>
      <rPr>
        <b/>
        <i/>
        <sz val="10"/>
        <color theme="1"/>
        <rFont val="Arial"/>
        <family val="2"/>
      </rPr>
      <t xml:space="preserve">
(a score of 0, 5 or 10 will be given to bidders based on their response)</t>
    </r>
  </si>
  <si>
    <t>RFP 1205-29-08-2025 - The Procurement of Capture the Flag (CTF) challenges for the SANReN Cyber
Security Challenge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</si>
</sst>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i/>
      <sz val="10"/>
      <color rgb="FF000000"/>
      <name val="Arial"/>
      <family val="2"/>
    </font>
    <font>
      <i/>
      <sz val="10"/>
      <name val="Arial"/>
      <family val="2"/>
    </font>
    <font>
      <b/>
      <i/>
      <sz val="10"/>
      <color theme="1"/>
      <name val="Arial"/>
      <family val="2"/>
    </font>
    <font>
      <sz val="10"/>
      <color theme="1"/>
      <name val="Arial"/>
      <family val="2"/>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s>
  <cellStyleXfs count="3">
    <xf numFmtId="0" fontId="0" fillId="0" borderId="0"/>
    <xf numFmtId="9" fontId="12" fillId="0" borderId="0" applyFont="0" applyFill="0" applyBorder="0" applyAlignment="0" applyProtection="0"/>
    <xf numFmtId="0" fontId="12" fillId="0" borderId="0"/>
  </cellStyleXfs>
  <cellXfs count="82">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16" fillId="0" borderId="5" xfId="0" applyFont="1" applyBorder="1" applyAlignment="1">
      <alignment horizontal="left" vertical="center"/>
    </xf>
    <xf numFmtId="0" fontId="16" fillId="3" borderId="6" xfId="0" applyFont="1" applyFill="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left"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3" borderId="22" xfId="0" applyFont="1" applyFill="1" applyBorder="1" applyAlignment="1">
      <alignment horizontal="center" vertical="center"/>
    </xf>
    <xf numFmtId="164" fontId="16" fillId="3" borderId="22" xfId="0" applyNumberFormat="1" applyFont="1" applyFill="1" applyBorder="1" applyAlignment="1">
      <alignment horizontal="center" vertical="center"/>
    </xf>
    <xf numFmtId="0" fontId="16" fillId="0" borderId="23" xfId="0" applyFont="1" applyBorder="1" applyAlignment="1">
      <alignment horizontal="center" vertical="center"/>
    </xf>
    <xf numFmtId="0" fontId="16" fillId="0" borderId="8" xfId="0" applyFont="1" applyBorder="1" applyAlignment="1">
      <alignment horizontal="left" vertical="center"/>
    </xf>
    <xf numFmtId="9" fontId="16" fillId="0" borderId="9" xfId="0" applyNumberFormat="1" applyFont="1" applyBorder="1" applyAlignment="1">
      <alignment horizontal="center" vertical="center"/>
    </xf>
    <xf numFmtId="164" fontId="16" fillId="0" borderId="9" xfId="1" applyNumberFormat="1" applyFont="1" applyBorder="1" applyAlignment="1" applyProtection="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4" borderId="18" xfId="0" applyFont="1" applyFill="1" applyBorder="1" applyAlignment="1">
      <alignment horizontal="center" vertical="center" wrapText="1"/>
    </xf>
    <xf numFmtId="10" fontId="16" fillId="4" borderId="18" xfId="0" applyNumberFormat="1" applyFont="1" applyFill="1" applyBorder="1" applyAlignment="1">
      <alignment horizontal="center" vertical="center" wrapText="1"/>
    </xf>
    <xf numFmtId="1" fontId="16" fillId="5" borderId="18" xfId="0" applyNumberFormat="1" applyFont="1" applyFill="1" applyBorder="1" applyAlignment="1">
      <alignment horizontal="center" vertical="center" wrapText="1"/>
    </xf>
    <xf numFmtId="164" fontId="16" fillId="5" borderId="18" xfId="1" applyNumberFormat="1" applyFont="1" applyFill="1" applyBorder="1" applyAlignment="1" applyProtection="1">
      <alignment horizontal="center" vertical="center" wrapText="1"/>
    </xf>
    <xf numFmtId="0" fontId="16" fillId="5"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9" fillId="0" borderId="18" xfId="0" applyFont="1" applyBorder="1" applyAlignment="1">
      <alignment horizontal="left" vertical="center" wrapText="1"/>
    </xf>
    <xf numFmtId="0" fontId="13" fillId="3" borderId="18" xfId="0" applyFont="1" applyFill="1" applyBorder="1" applyAlignment="1">
      <alignment horizontal="center" vertical="center" wrapText="1"/>
    </xf>
    <xf numFmtId="10" fontId="13" fillId="3" borderId="18" xfId="1" applyNumberFormat="1" applyFont="1" applyFill="1" applyBorder="1" applyAlignment="1" applyProtection="1">
      <alignment horizontal="center" vertical="center" wrapText="1"/>
    </xf>
    <xf numFmtId="0" fontId="13" fillId="7" borderId="0" xfId="0" applyFont="1" applyFill="1" applyAlignment="1">
      <alignment vertical="center"/>
    </xf>
    <xf numFmtId="49" fontId="16" fillId="8" borderId="18" xfId="0" applyNumberFormat="1" applyFont="1" applyFill="1" applyBorder="1" applyAlignment="1">
      <alignment horizontal="center" vertical="center" wrapText="1"/>
    </xf>
    <xf numFmtId="0" fontId="16" fillId="8" borderId="18" xfId="0" applyFont="1" applyFill="1" applyBorder="1" applyAlignment="1">
      <alignment horizontal="center" vertical="center" wrapText="1"/>
    </xf>
    <xf numFmtId="49" fontId="9" fillId="10" borderId="18" xfId="0" applyNumberFormat="1" applyFont="1" applyFill="1" applyBorder="1" applyAlignment="1" applyProtection="1">
      <alignment horizontal="left" vertical="center" wrapText="1"/>
      <protection locked="0"/>
    </xf>
    <xf numFmtId="49" fontId="10" fillId="10" borderId="18" xfId="0" applyNumberFormat="1" applyFont="1" applyFill="1" applyBorder="1" applyAlignment="1" applyProtection="1">
      <alignment horizontal="left" vertical="center" wrapText="1"/>
      <protection locked="0"/>
    </xf>
    <xf numFmtId="0" fontId="13" fillId="11" borderId="18" xfId="0" applyFont="1" applyFill="1" applyBorder="1" applyAlignment="1">
      <alignment horizontal="center" vertical="center" wrapText="1"/>
    </xf>
    <xf numFmtId="0" fontId="17"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11" fillId="0" borderId="18" xfId="0" applyFont="1" applyBorder="1" applyAlignment="1">
      <alignment horizontal="left" vertical="center" wrapText="1"/>
    </xf>
    <xf numFmtId="0" fontId="10" fillId="0" borderId="18" xfId="0" applyFont="1" applyBorder="1" applyAlignment="1">
      <alignment vertical="center" wrapText="1"/>
    </xf>
    <xf numFmtId="0" fontId="9" fillId="12" borderId="18" xfId="0" applyFont="1" applyFill="1" applyBorder="1" applyAlignment="1">
      <alignment horizontal="left" vertical="center" wrapText="1"/>
    </xf>
    <xf numFmtId="0" fontId="10" fillId="12" borderId="18" xfId="0" applyFont="1" applyFill="1" applyBorder="1" applyAlignment="1">
      <alignment horizontal="left" vertical="center" wrapText="1"/>
    </xf>
    <xf numFmtId="0" fontId="11" fillId="12" borderId="18" xfId="0" applyFont="1" applyFill="1" applyBorder="1" applyAlignment="1">
      <alignment horizontal="left" vertical="center" wrapText="1"/>
    </xf>
    <xf numFmtId="0" fontId="22" fillId="0" borderId="18" xfId="0" applyFont="1" applyBorder="1" applyAlignment="1">
      <alignment horizontal="left" vertical="center" wrapText="1"/>
    </xf>
    <xf numFmtId="0" fontId="14" fillId="6" borderId="12"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6" fillId="4" borderId="18" xfId="0" applyNumberFormat="1" applyFont="1" applyFill="1" applyBorder="1" applyAlignment="1">
      <alignment horizontal="left" vertical="center" wrapText="1"/>
    </xf>
    <xf numFmtId="0" fontId="17" fillId="0" borderId="18" xfId="0" applyFont="1" applyBorder="1" applyAlignment="1">
      <alignment vertical="center"/>
    </xf>
    <xf numFmtId="0" fontId="13" fillId="0" borderId="0" xfId="0" applyFont="1" applyAlignment="1">
      <alignment horizontal="center" vertical="center"/>
    </xf>
    <xf numFmtId="49" fontId="16" fillId="8" borderId="12" xfId="0" applyNumberFormat="1" applyFont="1" applyFill="1" applyBorder="1" applyAlignment="1">
      <alignment horizontal="center" vertical="center" wrapText="1"/>
    </xf>
    <xf numFmtId="49" fontId="16" fillId="8" borderId="14" xfId="0" applyNumberFormat="1" applyFont="1" applyFill="1" applyBorder="1" applyAlignment="1">
      <alignment horizontal="center" vertical="center" wrapText="1"/>
    </xf>
    <xf numFmtId="0" fontId="13" fillId="9" borderId="12" xfId="0" applyFont="1" applyFill="1" applyBorder="1" applyAlignment="1" applyProtection="1">
      <alignment horizontal="center" vertic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49" fontId="16" fillId="8" borderId="18" xfId="0" applyNumberFormat="1" applyFont="1" applyFill="1" applyBorder="1" applyAlignment="1">
      <alignment horizontal="center" vertical="center" wrapText="1"/>
    </xf>
    <xf numFmtId="0" fontId="17" fillId="7" borderId="18" xfId="0" applyFont="1" applyFill="1" applyBorder="1" applyAlignmen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24" fillId="6" borderId="12" xfId="0" applyFont="1" applyFill="1" applyBorder="1" applyAlignment="1" applyProtection="1">
      <alignment horizontal="center" vertical="center" wrapText="1"/>
      <protection locked="0"/>
    </xf>
    <xf numFmtId="0" fontId="24" fillId="6" borderId="13" xfId="0" applyFont="1" applyFill="1" applyBorder="1" applyAlignment="1" applyProtection="1">
      <alignment horizontal="center" vertical="center" wrapText="1"/>
      <protection locked="0"/>
    </xf>
    <xf numFmtId="0" fontId="24" fillId="6" borderId="14" xfId="0" applyFont="1" applyFill="1" applyBorder="1" applyAlignment="1" applyProtection="1">
      <alignment horizontal="center" vertical="center" wrapText="1"/>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80" zoomScaleNormal="80" workbookViewId="0">
      <selection activeCell="C7" sqref="C7:K7"/>
    </sheetView>
  </sheetViews>
  <sheetFormatPr defaultColWidth="15.453125" defaultRowHeight="15" customHeight="1" x14ac:dyDescent="0.35"/>
  <cols>
    <col min="1" max="1" width="3" style="1" bestFit="1" customWidth="1"/>
    <col min="2" max="2" width="0.453125" style="1" customWidth="1"/>
    <col min="3" max="6" width="21.45312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453125" style="1"/>
  </cols>
  <sheetData>
    <row r="1" spans="1:12" ht="37.4" customHeight="1" thickBot="1" x14ac:dyDescent="0.4">
      <c r="C1" s="79" t="s">
        <v>81</v>
      </c>
      <c r="D1" s="80"/>
      <c r="E1" s="80"/>
      <c r="F1" s="80"/>
      <c r="G1" s="80"/>
      <c r="H1" s="80"/>
      <c r="I1" s="80"/>
      <c r="J1" s="80"/>
      <c r="K1" s="80"/>
      <c r="L1" s="81"/>
    </row>
    <row r="3" spans="1:12" ht="27" customHeight="1" x14ac:dyDescent="0.35">
      <c r="A3" s="2"/>
      <c r="B3" s="2"/>
      <c r="C3" s="59" t="s">
        <v>0</v>
      </c>
      <c r="D3" s="60"/>
      <c r="E3" s="60"/>
      <c r="F3" s="60"/>
      <c r="G3" s="60"/>
      <c r="H3" s="60"/>
      <c r="I3" s="60"/>
      <c r="J3" s="60"/>
      <c r="K3" s="61"/>
      <c r="L3" s="2"/>
    </row>
    <row r="4" spans="1:12" ht="14.25" customHeight="1" x14ac:dyDescent="0.35">
      <c r="A4" s="2"/>
      <c r="B4" s="2"/>
      <c r="C4" s="2"/>
      <c r="D4" s="2"/>
      <c r="E4" s="2"/>
      <c r="F4" s="2"/>
      <c r="G4" s="2"/>
      <c r="H4" s="2"/>
      <c r="I4" s="2"/>
      <c r="J4" s="2"/>
      <c r="K4" s="2"/>
      <c r="L4" s="2"/>
    </row>
    <row r="5" spans="1:12" ht="41.25" customHeight="1" x14ac:dyDescent="0.35">
      <c r="A5" s="3">
        <v>1</v>
      </c>
      <c r="B5" s="4"/>
      <c r="C5" s="62" t="s">
        <v>1</v>
      </c>
      <c r="D5" s="63"/>
      <c r="E5" s="63"/>
      <c r="F5" s="63"/>
      <c r="G5" s="63"/>
      <c r="H5" s="63"/>
      <c r="I5" s="63"/>
      <c r="J5" s="63"/>
      <c r="K5" s="64"/>
      <c r="L5" s="2"/>
    </row>
    <row r="6" spans="1:12" ht="41.25" customHeight="1" x14ac:dyDescent="0.35">
      <c r="A6" s="3">
        <f>A5+1</f>
        <v>2</v>
      </c>
      <c r="B6" s="4"/>
      <c r="C6" s="65" t="s">
        <v>38</v>
      </c>
      <c r="D6" s="63"/>
      <c r="E6" s="63"/>
      <c r="F6" s="63"/>
      <c r="G6" s="63"/>
      <c r="H6" s="63"/>
      <c r="I6" s="63"/>
      <c r="J6" s="63"/>
      <c r="K6" s="64"/>
      <c r="L6" s="2"/>
    </row>
    <row r="7" spans="1:12" ht="41.25" customHeight="1" x14ac:dyDescent="0.35">
      <c r="A7" s="3">
        <f t="shared" ref="A7:A11" si="0">A6+1</f>
        <v>3</v>
      </c>
      <c r="B7" s="4"/>
      <c r="C7" s="65" t="s">
        <v>39</v>
      </c>
      <c r="D7" s="63"/>
      <c r="E7" s="63"/>
      <c r="F7" s="63"/>
      <c r="G7" s="63"/>
      <c r="H7" s="63"/>
      <c r="I7" s="63"/>
      <c r="J7" s="63"/>
      <c r="K7" s="64"/>
      <c r="L7" s="2"/>
    </row>
    <row r="8" spans="1:12" ht="41.25" customHeight="1" x14ac:dyDescent="0.35">
      <c r="A8" s="8">
        <f t="shared" si="0"/>
        <v>4</v>
      </c>
      <c r="B8" s="9"/>
      <c r="C8" s="65" t="s">
        <v>2</v>
      </c>
      <c r="D8" s="63"/>
      <c r="E8" s="63"/>
      <c r="F8" s="63"/>
      <c r="G8" s="63"/>
      <c r="H8" s="63"/>
      <c r="I8" s="63"/>
      <c r="J8" s="63"/>
      <c r="K8" s="64"/>
    </row>
    <row r="9" spans="1:12" ht="41.25" customHeight="1" x14ac:dyDescent="0.35">
      <c r="A9" s="8">
        <f t="shared" si="0"/>
        <v>5</v>
      </c>
      <c r="B9" s="9"/>
      <c r="C9" s="66" t="s">
        <v>3</v>
      </c>
      <c r="D9" s="63"/>
      <c r="E9" s="63"/>
      <c r="F9" s="63"/>
      <c r="G9" s="63"/>
      <c r="H9" s="63"/>
      <c r="I9" s="63"/>
      <c r="J9" s="63"/>
      <c r="K9" s="64"/>
    </row>
    <row r="10" spans="1:12" ht="41.25" customHeight="1" x14ac:dyDescent="0.35">
      <c r="A10" s="3">
        <f t="shared" si="0"/>
        <v>6</v>
      </c>
      <c r="B10" s="4"/>
      <c r="C10" s="65" t="s">
        <v>4</v>
      </c>
      <c r="D10" s="63"/>
      <c r="E10" s="63"/>
      <c r="F10" s="63"/>
      <c r="G10" s="63"/>
      <c r="H10" s="63"/>
      <c r="I10" s="63"/>
      <c r="J10" s="63"/>
      <c r="K10" s="64"/>
      <c r="L10" s="2"/>
    </row>
    <row r="11" spans="1:12" ht="41.25" customHeight="1" x14ac:dyDescent="0.35">
      <c r="A11" s="3">
        <f t="shared" si="0"/>
        <v>7</v>
      </c>
      <c r="B11" s="4"/>
      <c r="C11" s="65" t="s">
        <v>5</v>
      </c>
      <c r="D11" s="63"/>
      <c r="E11" s="63"/>
      <c r="F11" s="63"/>
      <c r="G11" s="63"/>
      <c r="H11" s="63"/>
      <c r="I11" s="63"/>
      <c r="J11" s="63"/>
      <c r="K11" s="64"/>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8"/>
      <c r="D13" s="57"/>
      <c r="E13" s="57"/>
      <c r="F13" s="57"/>
      <c r="G13" s="57"/>
      <c r="H13" s="57"/>
      <c r="I13" s="57"/>
      <c r="J13" s="57"/>
      <c r="K13" s="57"/>
      <c r="L13" s="2"/>
    </row>
    <row r="14" spans="1:12" ht="18.75" customHeight="1" x14ac:dyDescent="0.35">
      <c r="A14" s="2"/>
      <c r="B14" s="2"/>
      <c r="C14" s="56" t="s">
        <v>6</v>
      </c>
      <c r="D14" s="57"/>
      <c r="E14" s="57"/>
      <c r="F14" s="57"/>
      <c r="G14" s="57"/>
      <c r="H14" s="2"/>
      <c r="I14" s="2"/>
      <c r="J14" s="2"/>
      <c r="K14" s="2"/>
      <c r="L14" s="2"/>
    </row>
    <row r="15" spans="1:12" ht="30" customHeight="1" x14ac:dyDescent="0.35">
      <c r="A15" s="2"/>
      <c r="B15" s="2"/>
      <c r="C15" s="6" t="s">
        <v>7</v>
      </c>
      <c r="D15" s="6" t="s">
        <v>8</v>
      </c>
      <c r="E15" s="6" t="s">
        <v>9</v>
      </c>
      <c r="F15" s="6" t="s">
        <v>10</v>
      </c>
      <c r="G15" s="6" t="s">
        <v>11</v>
      </c>
      <c r="H15" s="2"/>
      <c r="I15" s="2"/>
      <c r="J15" s="2"/>
      <c r="K15" s="2"/>
      <c r="L15" s="2"/>
    </row>
    <row r="16" spans="1:12" ht="120" customHeight="1" x14ac:dyDescent="0.35">
      <c r="A16" s="2"/>
      <c r="B16" s="2"/>
      <c r="C16" s="7" t="s">
        <v>12</v>
      </c>
      <c r="D16" s="7" t="s">
        <v>13</v>
      </c>
      <c r="E16" s="7" t="s">
        <v>14</v>
      </c>
      <c r="F16" s="7" t="s">
        <v>15</v>
      </c>
      <c r="G16" s="7" t="s">
        <v>16</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L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A10" zoomScale="80" zoomScaleNormal="80" workbookViewId="0">
      <selection activeCell="H31" sqref="H15:H31"/>
    </sheetView>
  </sheetViews>
  <sheetFormatPr defaultColWidth="15.453125" defaultRowHeight="14" x14ac:dyDescent="0.35"/>
  <cols>
    <col min="1" max="1" width="1.542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1" width="11.453125" style="10" customWidth="1"/>
    <col min="12" max="12" width="1.453125" style="10" customWidth="1"/>
    <col min="13" max="21" width="5.453125" style="10" customWidth="1"/>
    <col min="22" max="26" width="13.453125" style="10" customWidth="1"/>
    <col min="27" max="16384" width="15.453125" style="10"/>
  </cols>
  <sheetData>
    <row r="1" spans="1:12" ht="18" customHeight="1" x14ac:dyDescent="0.35">
      <c r="B1" s="53" t="s">
        <v>29</v>
      </c>
      <c r="C1" s="54"/>
      <c r="D1" s="54"/>
      <c r="E1" s="54"/>
      <c r="F1" s="54"/>
      <c r="G1" s="54"/>
      <c r="H1" s="54"/>
      <c r="I1" s="54"/>
      <c r="J1" s="54"/>
      <c r="K1" s="55"/>
    </row>
    <row r="3" spans="1:12" ht="18" customHeight="1" x14ac:dyDescent="0.35">
      <c r="B3" s="77"/>
      <c r="C3" s="78"/>
      <c r="D3" s="78"/>
      <c r="E3" s="78"/>
      <c r="F3" s="78"/>
      <c r="G3" s="78"/>
      <c r="H3" s="78"/>
      <c r="I3" s="78"/>
      <c r="J3" s="78"/>
      <c r="K3" s="78"/>
    </row>
    <row r="4" spans="1:12" x14ac:dyDescent="0.35">
      <c r="B4" s="69"/>
      <c r="C4" s="69"/>
      <c r="D4" s="69"/>
      <c r="E4" s="69"/>
      <c r="F4" s="69"/>
      <c r="G4" s="69"/>
      <c r="H4" s="69"/>
      <c r="I4" s="69"/>
      <c r="J4" s="69"/>
      <c r="K4" s="69"/>
    </row>
    <row r="5" spans="1:12" x14ac:dyDescent="0.35">
      <c r="B5" s="70" t="s">
        <v>17</v>
      </c>
      <c r="C5" s="71"/>
      <c r="D5" s="72"/>
      <c r="E5" s="73"/>
      <c r="F5" s="73"/>
      <c r="G5" s="73"/>
      <c r="H5" s="73"/>
      <c r="I5" s="73"/>
      <c r="J5" s="73"/>
      <c r="K5" s="74"/>
    </row>
    <row r="6" spans="1:12" ht="18" thickBot="1" x14ac:dyDescent="0.4">
      <c r="A6" s="44"/>
      <c r="B6" s="45"/>
      <c r="C6" s="46"/>
      <c r="D6" s="46"/>
      <c r="E6" s="46"/>
      <c r="F6" s="11"/>
      <c r="G6" s="11"/>
      <c r="H6" s="11"/>
      <c r="I6" s="11"/>
      <c r="J6" s="11"/>
      <c r="K6" s="11"/>
    </row>
    <row r="7" spans="1:12" ht="14.5" thickTop="1" x14ac:dyDescent="0.35">
      <c r="A7" s="44"/>
      <c r="B7" s="12">
        <v>0</v>
      </c>
      <c r="C7" s="12">
        <v>0</v>
      </c>
      <c r="D7" s="12" t="s">
        <v>18</v>
      </c>
      <c r="E7" s="12" t="s">
        <v>18</v>
      </c>
      <c r="F7" s="12" t="s">
        <v>18</v>
      </c>
      <c r="H7" s="13" t="s">
        <v>19</v>
      </c>
      <c r="I7" s="14"/>
      <c r="J7" s="14"/>
      <c r="K7" s="15" t="str">
        <f>IF(AND(K8="PASS",K9="PASS"), "PASS","FAIL")</f>
        <v>FAIL</v>
      </c>
    </row>
    <row r="8" spans="1:12" x14ac:dyDescent="0.35">
      <c r="A8" s="44"/>
      <c r="B8" s="12">
        <v>10</v>
      </c>
      <c r="C8" s="12">
        <v>5</v>
      </c>
      <c r="D8" s="12" t="s">
        <v>20</v>
      </c>
      <c r="E8" s="12" t="s">
        <v>21</v>
      </c>
      <c r="F8" s="12" t="s">
        <v>21</v>
      </c>
      <c r="H8" s="16" t="s">
        <v>22</v>
      </c>
      <c r="I8" s="17"/>
      <c r="J8" s="17"/>
      <c r="K8" s="18" t="str">
        <f>IF((OR(G15:G31)),"FAIL","PASS")</f>
        <v>PASS</v>
      </c>
    </row>
    <row r="9" spans="1:12" x14ac:dyDescent="0.35">
      <c r="A9" s="44"/>
      <c r="B9" s="12"/>
      <c r="C9" s="12">
        <v>10</v>
      </c>
      <c r="D9" s="12"/>
      <c r="E9" s="12" t="s">
        <v>20</v>
      </c>
      <c r="F9" s="12"/>
      <c r="H9" s="19" t="s">
        <v>23</v>
      </c>
      <c r="I9" s="20"/>
      <c r="J9" s="21"/>
      <c r="K9" s="22" t="str">
        <f>IF(J10&gt;=I10,"PASS","FAIL")</f>
        <v>FAIL</v>
      </c>
    </row>
    <row r="10" spans="1:12" ht="14.5" thickBot="1" x14ac:dyDescent="0.4">
      <c r="A10" s="44"/>
      <c r="B10" s="12"/>
      <c r="C10" s="44"/>
      <c r="D10" s="44"/>
      <c r="E10" s="44"/>
      <c r="F10" s="44"/>
      <c r="H10" s="23" t="s">
        <v>24</v>
      </c>
      <c r="I10" s="24">
        <v>0.8</v>
      </c>
      <c r="J10" s="25">
        <f>J14</f>
        <v>0</v>
      </c>
      <c r="K10" s="26" t="s">
        <v>28</v>
      </c>
    </row>
    <row r="11" spans="1:12" x14ac:dyDescent="0.35">
      <c r="A11" s="44"/>
      <c r="B11" s="44"/>
      <c r="C11" s="44"/>
      <c r="D11" s="44"/>
      <c r="E11" s="44"/>
    </row>
    <row r="12" spans="1:12" x14ac:dyDescent="0.35">
      <c r="A12" s="38"/>
      <c r="B12" s="75" t="s">
        <v>31</v>
      </c>
      <c r="C12" s="76"/>
      <c r="D12" s="76"/>
      <c r="E12" s="76"/>
      <c r="F12" s="76"/>
      <c r="G12" s="76"/>
      <c r="H12" s="76"/>
      <c r="I12" s="76"/>
      <c r="J12" s="76"/>
      <c r="K12" s="76"/>
    </row>
    <row r="13" spans="1:12" ht="42" x14ac:dyDescent="0.35">
      <c r="A13" s="38"/>
      <c r="B13" s="39" t="s">
        <v>7</v>
      </c>
      <c r="C13" s="39" t="s">
        <v>8</v>
      </c>
      <c r="D13" s="39" t="s">
        <v>9</v>
      </c>
      <c r="E13" s="39" t="s">
        <v>10</v>
      </c>
      <c r="F13" s="39" t="s">
        <v>36</v>
      </c>
      <c r="G13" s="40" t="s">
        <v>25</v>
      </c>
      <c r="H13" s="40" t="s">
        <v>26</v>
      </c>
      <c r="I13" s="40" t="s">
        <v>11</v>
      </c>
      <c r="J13" s="40" t="s">
        <v>27</v>
      </c>
      <c r="K13" s="40"/>
      <c r="L13" s="27"/>
    </row>
    <row r="14" spans="1:12" x14ac:dyDescent="0.35">
      <c r="A14" s="28"/>
      <c r="B14" s="67" t="s">
        <v>30</v>
      </c>
      <c r="C14" s="68"/>
      <c r="D14" s="68"/>
      <c r="E14" s="68"/>
      <c r="F14" s="68"/>
      <c r="G14" s="29">
        <v>5</v>
      </c>
      <c r="H14" s="30">
        <f>SUM(H15:H31)</f>
        <v>1</v>
      </c>
      <c r="I14" s="31"/>
      <c r="J14" s="32">
        <f>SUMPRODUCT(I15:I31,H15:H31)/10</f>
        <v>0</v>
      </c>
      <c r="K14" s="33"/>
      <c r="L14" s="28"/>
    </row>
    <row r="15" spans="1:12" ht="163" x14ac:dyDescent="0.35">
      <c r="B15" s="34" t="s">
        <v>40</v>
      </c>
      <c r="C15" s="49" t="s">
        <v>76</v>
      </c>
      <c r="D15" s="49" t="s">
        <v>69</v>
      </c>
      <c r="E15" s="41"/>
      <c r="F15" s="42"/>
      <c r="G15" s="36" t="b">
        <f>I15&lt;$G$14</f>
        <v>0</v>
      </c>
      <c r="H15" s="37">
        <v>0.1</v>
      </c>
      <c r="I15" s="43" t="b">
        <f t="shared" ref="I15:I31" si="0" xml:space="preserve"> IF(E15 = "Comply",10,IF(E15 = "Partial Compliance", 5, IF(E15 = "Do Not Comply", 0)))</f>
        <v>0</v>
      </c>
      <c r="J15" s="36">
        <f>H15*10*I15</f>
        <v>0</v>
      </c>
      <c r="K15" s="36"/>
    </row>
    <row r="16" spans="1:12" ht="126" x14ac:dyDescent="0.35">
      <c r="B16" s="34" t="s">
        <v>33</v>
      </c>
      <c r="C16" s="34" t="s">
        <v>61</v>
      </c>
      <c r="D16" s="47" t="s">
        <v>45</v>
      </c>
      <c r="E16" s="41"/>
      <c r="F16" s="42"/>
      <c r="G16" s="36" t="b">
        <f>I16&lt;$G$14</f>
        <v>0</v>
      </c>
      <c r="H16" s="37">
        <v>0.05</v>
      </c>
      <c r="I16" s="43" t="b">
        <f t="shared" ref="I16" si="1" xml:space="preserve"> IF(E16 = "Comply",10,IF(E16 = "Partial Compliance", 5, IF(E16 = "Do Not Comply", 0)))</f>
        <v>0</v>
      </c>
      <c r="J16" s="36">
        <f t="shared" ref="J16:J31" si="2">H16*10*I16</f>
        <v>0</v>
      </c>
      <c r="K16" s="36"/>
    </row>
    <row r="17" spans="2:11" ht="101" x14ac:dyDescent="0.35">
      <c r="B17" s="35" t="s">
        <v>32</v>
      </c>
      <c r="C17" s="49" t="s">
        <v>70</v>
      </c>
      <c r="D17" s="35" t="s">
        <v>37</v>
      </c>
      <c r="E17" s="41"/>
      <c r="F17" s="42"/>
      <c r="G17" s="36" t="b">
        <f>I17&lt;$G$14</f>
        <v>0</v>
      </c>
      <c r="H17" s="37">
        <v>0.05</v>
      </c>
      <c r="I17" s="43" t="b">
        <f t="shared" si="0"/>
        <v>0</v>
      </c>
      <c r="J17" s="36">
        <f t="shared" si="2"/>
        <v>0</v>
      </c>
      <c r="K17" s="36"/>
    </row>
    <row r="18" spans="2:11" ht="151" x14ac:dyDescent="0.35">
      <c r="B18" s="35" t="s">
        <v>46</v>
      </c>
      <c r="C18" s="48" t="s">
        <v>79</v>
      </c>
      <c r="D18" s="52" t="s">
        <v>80</v>
      </c>
      <c r="E18" s="41"/>
      <c r="F18" s="42"/>
      <c r="G18" s="36" t="b">
        <f>I18&lt;$G$14</f>
        <v>0</v>
      </c>
      <c r="H18" s="37">
        <v>0.05</v>
      </c>
      <c r="I18" s="43" t="b">
        <f t="shared" si="0"/>
        <v>0</v>
      </c>
      <c r="J18" s="36">
        <f t="shared" si="2"/>
        <v>0</v>
      </c>
      <c r="K18" s="36"/>
    </row>
    <row r="19" spans="2:11" ht="101" x14ac:dyDescent="0.35">
      <c r="B19" s="35" t="s">
        <v>34</v>
      </c>
      <c r="C19" s="50" t="s">
        <v>71</v>
      </c>
      <c r="D19" s="35" t="s">
        <v>37</v>
      </c>
      <c r="E19" s="41"/>
      <c r="F19" s="42"/>
      <c r="G19" s="36" t="b">
        <f t="shared" ref="G19:G20" si="3">I19&lt;$G$14</f>
        <v>0</v>
      </c>
      <c r="H19" s="37">
        <v>0.05</v>
      </c>
      <c r="I19" s="43" t="b">
        <f t="shared" ref="I19:I20" si="4" xml:space="preserve"> IF(E19 = "Comply",10,IF(E19 = "Partial Compliance", 5, IF(E19 = "Do Not Comply", 0)))</f>
        <v>0</v>
      </c>
      <c r="J19" s="36">
        <f t="shared" ref="J19:J20" si="5">H19*10*I19</f>
        <v>0</v>
      </c>
      <c r="K19" s="36"/>
    </row>
    <row r="20" spans="2:11" ht="101" x14ac:dyDescent="0.35">
      <c r="B20" s="35" t="s">
        <v>41</v>
      </c>
      <c r="C20" s="35" t="s">
        <v>72</v>
      </c>
      <c r="D20" s="35" t="s">
        <v>37</v>
      </c>
      <c r="E20" s="41"/>
      <c r="F20" s="42"/>
      <c r="G20" s="36" t="b">
        <f t="shared" si="3"/>
        <v>0</v>
      </c>
      <c r="H20" s="37">
        <v>0.05</v>
      </c>
      <c r="I20" s="43" t="b">
        <f t="shared" si="4"/>
        <v>0</v>
      </c>
      <c r="J20" s="36">
        <f t="shared" si="5"/>
        <v>0</v>
      </c>
      <c r="K20" s="36"/>
    </row>
    <row r="21" spans="2:11" ht="114" x14ac:dyDescent="0.35">
      <c r="B21" s="35" t="s">
        <v>63</v>
      </c>
      <c r="C21" s="48" t="s">
        <v>62</v>
      </c>
      <c r="D21" s="51" t="s">
        <v>73</v>
      </c>
      <c r="E21" s="41"/>
      <c r="F21" s="42"/>
      <c r="G21" s="36" t="b">
        <f t="shared" ref="G21:G31" si="6">I21&lt;$G$14</f>
        <v>0</v>
      </c>
      <c r="H21" s="37">
        <v>0.05</v>
      </c>
      <c r="I21" s="43" t="b">
        <f t="shared" si="0"/>
        <v>0</v>
      </c>
      <c r="J21" s="36">
        <f t="shared" si="2"/>
        <v>0</v>
      </c>
      <c r="K21" s="36"/>
    </row>
    <row r="22" spans="2:11" ht="101" x14ac:dyDescent="0.35">
      <c r="B22" s="35" t="s">
        <v>42</v>
      </c>
      <c r="C22" s="34" t="s">
        <v>48</v>
      </c>
      <c r="D22" s="35" t="s">
        <v>37</v>
      </c>
      <c r="E22" s="41"/>
      <c r="F22" s="42"/>
      <c r="G22" s="36" t="b">
        <f t="shared" si="6"/>
        <v>0</v>
      </c>
      <c r="H22" s="37">
        <v>0.05</v>
      </c>
      <c r="I22" s="43" t="b">
        <f t="shared" si="0"/>
        <v>0</v>
      </c>
      <c r="J22" s="36">
        <f t="shared" si="2"/>
        <v>0</v>
      </c>
      <c r="K22" s="36"/>
    </row>
    <row r="23" spans="2:11" ht="163" x14ac:dyDescent="0.35">
      <c r="B23" s="34" t="s">
        <v>35</v>
      </c>
      <c r="C23" s="34" t="s">
        <v>65</v>
      </c>
      <c r="D23" s="35" t="s">
        <v>64</v>
      </c>
      <c r="E23" s="41"/>
      <c r="F23" s="42"/>
      <c r="G23" s="36" t="b">
        <f t="shared" si="6"/>
        <v>0</v>
      </c>
      <c r="H23" s="37">
        <v>0.05</v>
      </c>
      <c r="I23" s="43" t="b">
        <f t="shared" si="0"/>
        <v>0</v>
      </c>
      <c r="J23" s="36">
        <f t="shared" si="2"/>
        <v>0</v>
      </c>
      <c r="K23" s="36"/>
    </row>
    <row r="24" spans="2:11" ht="115.5" customHeight="1" x14ac:dyDescent="0.35">
      <c r="B24" s="34" t="s">
        <v>44</v>
      </c>
      <c r="C24" s="50" t="s">
        <v>74</v>
      </c>
      <c r="D24" s="35" t="s">
        <v>37</v>
      </c>
      <c r="E24" s="41"/>
      <c r="F24" s="42"/>
      <c r="G24" s="36" t="b">
        <f t="shared" si="6"/>
        <v>0</v>
      </c>
      <c r="H24" s="37">
        <v>0.05</v>
      </c>
      <c r="I24" s="43" t="b">
        <f t="shared" si="0"/>
        <v>0</v>
      </c>
      <c r="J24" s="36">
        <f t="shared" si="2"/>
        <v>0</v>
      </c>
      <c r="K24" s="36"/>
    </row>
    <row r="25" spans="2:11" ht="103.5" customHeight="1" x14ac:dyDescent="0.35">
      <c r="B25" s="34" t="s">
        <v>66</v>
      </c>
      <c r="C25" s="34" t="s">
        <v>58</v>
      </c>
      <c r="D25" s="35" t="s">
        <v>47</v>
      </c>
      <c r="E25" s="41"/>
      <c r="F25" s="42"/>
      <c r="G25" s="36" t="b">
        <f t="shared" si="6"/>
        <v>0</v>
      </c>
      <c r="H25" s="37">
        <v>0.05</v>
      </c>
      <c r="I25" s="43" t="b">
        <f t="shared" si="0"/>
        <v>0</v>
      </c>
      <c r="J25" s="36">
        <f t="shared" si="2"/>
        <v>0</v>
      </c>
      <c r="K25" s="36"/>
    </row>
    <row r="26" spans="2:11" ht="119.9" customHeight="1" x14ac:dyDescent="0.35">
      <c r="B26" s="34" t="s">
        <v>67</v>
      </c>
      <c r="C26" s="50" t="s">
        <v>68</v>
      </c>
      <c r="D26" s="35" t="s">
        <v>37</v>
      </c>
      <c r="E26" s="41"/>
      <c r="F26" s="42"/>
      <c r="G26" s="36" t="b">
        <f t="shared" si="6"/>
        <v>0</v>
      </c>
      <c r="H26" s="37">
        <v>0.05</v>
      </c>
      <c r="I26" s="43" t="b">
        <f t="shared" si="0"/>
        <v>0</v>
      </c>
      <c r="J26" s="36">
        <f t="shared" si="2"/>
        <v>0</v>
      </c>
      <c r="K26" s="36"/>
    </row>
    <row r="27" spans="2:11" ht="138.5" x14ac:dyDescent="0.35">
      <c r="B27" s="34" t="s">
        <v>43</v>
      </c>
      <c r="C27" s="34" t="s">
        <v>49</v>
      </c>
      <c r="D27" s="35" t="s">
        <v>78</v>
      </c>
      <c r="E27" s="41"/>
      <c r="F27" s="42"/>
      <c r="G27" s="36" t="b">
        <f t="shared" si="6"/>
        <v>0</v>
      </c>
      <c r="H27" s="37">
        <v>0.1</v>
      </c>
      <c r="I27" s="43" t="b">
        <f t="shared" si="0"/>
        <v>0</v>
      </c>
      <c r="J27" s="36">
        <f t="shared" si="2"/>
        <v>0</v>
      </c>
      <c r="K27" s="36"/>
    </row>
    <row r="28" spans="2:11" ht="138.5" x14ac:dyDescent="0.35">
      <c r="B28" s="34" t="s">
        <v>50</v>
      </c>
      <c r="C28" s="34" t="s">
        <v>51</v>
      </c>
      <c r="D28" s="35" t="s">
        <v>77</v>
      </c>
      <c r="E28" s="41"/>
      <c r="F28" s="42"/>
      <c r="G28" s="36" t="b">
        <f t="shared" si="6"/>
        <v>0</v>
      </c>
      <c r="H28" s="37">
        <v>0.1</v>
      </c>
      <c r="I28" s="43" t="b">
        <f t="shared" si="0"/>
        <v>0</v>
      </c>
      <c r="J28" s="36">
        <f t="shared" si="2"/>
        <v>0</v>
      </c>
      <c r="K28" s="36"/>
    </row>
    <row r="29" spans="2:11" ht="174.65" customHeight="1" x14ac:dyDescent="0.35">
      <c r="B29" s="34" t="s">
        <v>52</v>
      </c>
      <c r="C29" s="34" t="s">
        <v>55</v>
      </c>
      <c r="D29" s="35" t="s">
        <v>53</v>
      </c>
      <c r="E29" s="41"/>
      <c r="F29" s="42"/>
      <c r="G29" s="36" t="b">
        <f t="shared" si="6"/>
        <v>0</v>
      </c>
      <c r="H29" s="37">
        <v>0.05</v>
      </c>
      <c r="I29" s="43" t="b">
        <f t="shared" si="0"/>
        <v>0</v>
      </c>
      <c r="J29" s="36">
        <f t="shared" si="2"/>
        <v>0</v>
      </c>
      <c r="K29" s="36"/>
    </row>
    <row r="30" spans="2:11" ht="113.25" customHeight="1" x14ac:dyDescent="0.35">
      <c r="B30" s="34" t="s">
        <v>54</v>
      </c>
      <c r="C30" s="48" t="s">
        <v>57</v>
      </c>
      <c r="D30" s="47" t="s">
        <v>56</v>
      </c>
      <c r="E30" s="41"/>
      <c r="F30" s="42"/>
      <c r="G30" s="36" t="b">
        <f t="shared" ref="G30" si="7">I30&lt;$G$14</f>
        <v>0</v>
      </c>
      <c r="H30" s="37">
        <v>0.05</v>
      </c>
      <c r="I30" s="43" t="b">
        <f t="shared" ref="I30" si="8" xml:space="preserve"> IF(E30 = "Comply",10,IF(E30 = "Partial Compliance", 5, IF(E30 = "Do Not Comply", 0)))</f>
        <v>0</v>
      </c>
      <c r="J30" s="36">
        <f t="shared" ref="J30" si="9">H30*10*I30</f>
        <v>0</v>
      </c>
      <c r="K30" s="36"/>
    </row>
    <row r="31" spans="2:11" ht="102.75" customHeight="1" x14ac:dyDescent="0.35">
      <c r="B31" s="34" t="s">
        <v>59</v>
      </c>
      <c r="C31" s="48" t="s">
        <v>60</v>
      </c>
      <c r="D31" s="51" t="s">
        <v>75</v>
      </c>
      <c r="E31" s="41"/>
      <c r="F31" s="42"/>
      <c r="G31" s="36" t="b">
        <f t="shared" si="6"/>
        <v>0</v>
      </c>
      <c r="H31" s="37">
        <v>0.05</v>
      </c>
      <c r="I31" s="43" t="b">
        <f t="shared" si="0"/>
        <v>0</v>
      </c>
      <c r="J31" s="36">
        <f t="shared" si="2"/>
        <v>0</v>
      </c>
      <c r="K31" s="36"/>
    </row>
    <row r="32" spans="2:11" x14ac:dyDescent="0.35">
      <c r="I32" s="10">
        <f>SUM(I15:I31)</f>
        <v>0</v>
      </c>
      <c r="J32" s="10">
        <f>SUM(J15:J31)</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24:E28 E31 E22 E17 E19:E20" xr:uid="{00000000-0002-0000-0100-000000000000}">
      <formula1>$D$7:$D$8</formula1>
    </dataValidation>
    <dataValidation type="list" allowBlank="1" showErrorMessage="1" sqref="E15:E16 E23 E29 E18" xr:uid="{00000000-0002-0000-0100-000001000000}">
      <formula1>$E$7:$E$9</formula1>
    </dataValidation>
    <dataValidation type="list" allowBlank="1" showErrorMessage="1" sqref="E21 E30" xr:uid="{3AE3EBA5-CC4F-45D9-A4EE-A5DAB4CF81E1}">
      <formula1>$F$7:$F$8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4 G 7 T W j 8 k J t q m A A A A 9 g A A A B I A H A B D b 2 5 m a W c v U G F j a 2 F n Z S 5 4 b W w g o h g A K K A U A A A A A A A A A A A A A A A A A A A A A A A A A A A A h Y 9 N C s I w G E S v U r J v f l p R K W m K u L U g C C L u Q o x t s P 0 q T W p 6 N x c e y S t Y 0 a o 7 l / P m L W b u 1 x v P + r o K L r q 1 p o E U M U x R o E E 1 B w N F i j p 3 D O c o E 3 w t 1 U k W O h h k s E l v D y k q n T s n h H j v s Y 9 x 0 x Y k o p S R X b 7 a q F L X E n 1 k 8 1 8 O D V g n Q W k k + P Y 1 R k S Y T W L M Z l N M O R k h z w 1 8 h W j Y + 2 x / I F 9 2 l e t a L T S E + w U n Y + T k / U E 8 A F B L A w Q U A A I A C A D g b t N 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G 7 T W i i K R 7 g O A A A A E Q A A A B M A H A B G b 3 J t d W x h c y 9 T Z W N 0 a W 9 u M S 5 t I K I Y A C i g F A A A A A A A A A A A A A A A A A A A A A A A A A A A A C t O T S 7 J z M 9 T C I b Q h t Y A U E s B A i 0 A F A A C A A g A 4 G 7 T W j 8 k J t q m A A A A 9 g A A A B I A A A A A A A A A A A A A A A A A A A A A A E N v b m Z p Z y 9 Q Y W N r Y W d l L n h t b F B L A Q I t A B Q A A g A I A O B u 0 1 o P y u m r p A A A A O k A A A A T A A A A A A A A A A A A A A A A A P I A A A B b Q 2 9 u d G V u d F 9 U e X B l c 1 0 u e G 1 s U E s B A i 0 A F A A C A A g A 4 G 7 T 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I N w s F L g B 1 I l d 5 q m z U b P z I A A A A A A g A A A A A A E G Y A A A A B A A A g A A A A W d b k T P 4 G F o b P f i z q / Y 0 a U / L 0 L h x 6 R s O I l B 2 0 e y z i A t o A A A A A D o A A A A A C A A A g A A A A / Z h l Z O 0 K L K H 4 C C u r w V v x / Y N a j 2 K 4 L Y N V 5 P v G s 6 t f Z h 9 Q A A A A X H 6 G A F F w 4 H 6 i E K p w b l P Q d X 7 V m Y + / R d G L 7 D Z 7 m E x 0 z D 3 Q O X v K o E n H W 7 l 6 Q 6 r G f / j W c J l a t V V i J i a r b J v 2 Z M z r K 8 Z e t E X m u u x S s r w P 8 5 r y m A 9 A A A A A u s P 0 4 l S L j k t R 5 K 1 b r M s 0 N f O Z + l S r Q a 3 E K y p J D 7 H S w r 4 j W l j m e O o v j F P + W A i o 7 L G d g S 5 A p J i M 0 x b J c 7 B O C J 5 r f 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211A45-D639-4D9B-8415-8CB7793B3B44}">
  <ds:schemaRefs>
    <ds:schemaRef ds:uri="http://schemas.microsoft.com/DataMashup"/>
  </ds:schemaRefs>
</ds:datastoreItem>
</file>

<file path=customXml/itemProps4.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CTF Challenges 202526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2025-08-15T10:50:09Z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