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sholofeloTema\Documents\"/>
    </mc:Choice>
  </mc:AlternateContent>
  <xr:revisionPtr revIDLastSave="0" documentId="8_{27A0CCC9-44C7-4F74-A9F6-1890791C10A2}" xr6:coauthVersionLast="47" xr6:coauthVersionMax="47" xr10:uidLastSave="{00000000-0000-0000-0000-000000000000}"/>
  <bookViews>
    <workbookView xWindow="-110" yWindow="-110" windowWidth="19420" windowHeight="11620" tabRatio="500" firstSheet="1" activeTab="3" xr2:uid="{00000000-000D-0000-FFFF-FFFF00000000}"/>
  </bookViews>
  <sheets>
    <sheet name="Response Instructions" sheetId="1" r:id="rId1"/>
    <sheet name="Route - Option1" sheetId="2" r:id="rId2"/>
    <sheet name="Route - Option2" sheetId="3" r:id="rId3"/>
    <sheet name="Route - Option3"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31" i="4" l="1"/>
  <c r="J31" i="4" s="1"/>
  <c r="G31" i="4"/>
  <c r="I30" i="4"/>
  <c r="J30" i="4" s="1"/>
  <c r="G30" i="4"/>
  <c r="I29" i="4"/>
  <c r="J29" i="4" s="1"/>
  <c r="I28" i="4"/>
  <c r="J28" i="4" s="1"/>
  <c r="G28" i="4"/>
  <c r="I27" i="4"/>
  <c r="J27" i="4" s="1"/>
  <c r="G27" i="4"/>
  <c r="I26" i="4"/>
  <c r="J26" i="4" s="1"/>
  <c r="G26" i="4"/>
  <c r="I25" i="4"/>
  <c r="J25" i="4" s="1"/>
  <c r="I24" i="4"/>
  <c r="J24" i="4" s="1"/>
  <c r="G24" i="4"/>
  <c r="I23" i="4"/>
  <c r="J23" i="4" s="1"/>
  <c r="G23" i="4"/>
  <c r="I22" i="4"/>
  <c r="J22" i="4" s="1"/>
  <c r="G22" i="4"/>
  <c r="I21" i="4"/>
  <c r="J21" i="4" s="1"/>
  <c r="I20" i="4"/>
  <c r="J20" i="4" s="1"/>
  <c r="G20" i="4"/>
  <c r="I19" i="4"/>
  <c r="J19" i="4" s="1"/>
  <c r="G19" i="4"/>
  <c r="I18" i="4"/>
  <c r="J18" i="4" s="1"/>
  <c r="G18" i="4"/>
  <c r="I17" i="4"/>
  <c r="J17" i="4" s="1"/>
  <c r="I16" i="4"/>
  <c r="J16" i="4" s="1"/>
  <c r="G16" i="4"/>
  <c r="I15" i="4"/>
  <c r="J15" i="4" s="1"/>
  <c r="G15" i="4"/>
  <c r="I14" i="4"/>
  <c r="J13" i="4" s="1"/>
  <c r="J9" i="4" s="1"/>
  <c r="G14" i="4"/>
  <c r="H13" i="4"/>
  <c r="I31" i="3"/>
  <c r="G31" i="3" s="1"/>
  <c r="I30" i="3"/>
  <c r="J30" i="3" s="1"/>
  <c r="I29" i="3"/>
  <c r="J29" i="3" s="1"/>
  <c r="I28" i="3"/>
  <c r="J28" i="3" s="1"/>
  <c r="G28" i="3"/>
  <c r="I27" i="3"/>
  <c r="J27" i="3" s="1"/>
  <c r="G27" i="3"/>
  <c r="I26" i="3"/>
  <c r="J26" i="3" s="1"/>
  <c r="G26" i="3"/>
  <c r="J25" i="3"/>
  <c r="I25" i="3"/>
  <c r="G25" i="3"/>
  <c r="I24" i="3"/>
  <c r="J24" i="3" s="1"/>
  <c r="G24" i="3"/>
  <c r="I23" i="3"/>
  <c r="J23" i="3" s="1"/>
  <c r="G23" i="3"/>
  <c r="I22" i="3"/>
  <c r="J22" i="3" s="1"/>
  <c r="G22" i="3"/>
  <c r="J21" i="3"/>
  <c r="I21" i="3"/>
  <c r="G21" i="3"/>
  <c r="I20" i="3"/>
  <c r="J20" i="3" s="1"/>
  <c r="G20" i="3"/>
  <c r="I19" i="3"/>
  <c r="J19" i="3" s="1"/>
  <c r="G19" i="3"/>
  <c r="I18" i="3"/>
  <c r="J18" i="3" s="1"/>
  <c r="G18" i="3"/>
  <c r="J17" i="3"/>
  <c r="I17" i="3"/>
  <c r="G17" i="3"/>
  <c r="I16" i="3"/>
  <c r="J16" i="3" s="1"/>
  <c r="G16" i="3"/>
  <c r="I15" i="3"/>
  <c r="J13" i="3" s="1"/>
  <c r="J9" i="3" s="1"/>
  <c r="G15" i="3"/>
  <c r="I14" i="3"/>
  <c r="J14" i="3" s="1"/>
  <c r="G14" i="3"/>
  <c r="H13" i="3"/>
  <c r="K8" i="4" l="1"/>
  <c r="K9" i="4"/>
  <c r="I32" i="4"/>
  <c r="G17" i="4"/>
  <c r="K7" i="4" s="1"/>
  <c r="K6" i="4" s="1"/>
  <c r="G21" i="4"/>
  <c r="G25" i="4"/>
  <c r="G29" i="4"/>
  <c r="J14" i="4"/>
  <c r="J32" i="4" s="1"/>
  <c r="K8" i="3"/>
  <c r="K9" i="3"/>
  <c r="J32" i="3"/>
  <c r="K7" i="3"/>
  <c r="G29" i="3"/>
  <c r="G30" i="3"/>
  <c r="J15" i="3"/>
  <c r="J31" i="3"/>
  <c r="I32" i="3"/>
  <c r="K6" i="3" l="1"/>
  <c r="I14" i="2" l="1"/>
  <c r="I31" i="2"/>
  <c r="J31" i="2" s="1"/>
  <c r="I30" i="2"/>
  <c r="J30" i="2" s="1"/>
  <c r="I29" i="2"/>
  <c r="J29" i="2" s="1"/>
  <c r="I28" i="2"/>
  <c r="J28" i="2" s="1"/>
  <c r="I27" i="2"/>
  <c r="J27" i="2" s="1"/>
  <c r="I26" i="2"/>
  <c r="J26" i="2" s="1"/>
  <c r="I25" i="2"/>
  <c r="J25" i="2" s="1"/>
  <c r="I24" i="2"/>
  <c r="J24" i="2" s="1"/>
  <c r="I23" i="2"/>
  <c r="J23" i="2" s="1"/>
  <c r="I22" i="2"/>
  <c r="J22" i="2" s="1"/>
  <c r="I21" i="2"/>
  <c r="J21" i="2" s="1"/>
  <c r="I20" i="2"/>
  <c r="J20" i="2" s="1"/>
  <c r="I19" i="2"/>
  <c r="J19" i="2" s="1"/>
  <c r="I18" i="2"/>
  <c r="G18" i="2" s="1"/>
  <c r="I17" i="2"/>
  <c r="J17" i="2" s="1"/>
  <c r="I15" i="2"/>
  <c r="J15" i="2" s="1"/>
  <c r="I16" i="2"/>
  <c r="J16" i="2" s="1"/>
  <c r="G29" i="2"/>
  <c r="G30" i="2" l="1"/>
  <c r="J18" i="2"/>
  <c r="G15" i="2"/>
  <c r="G31" i="2" l="1"/>
  <c r="G28" i="2"/>
  <c r="G27" i="2"/>
  <c r="G26" i="2"/>
  <c r="G25" i="2"/>
  <c r="G24" i="2"/>
  <c r="G23" i="2"/>
  <c r="G22" i="2"/>
  <c r="G21" i="2"/>
  <c r="G20" i="2"/>
  <c r="G19" i="2"/>
  <c r="G17" i="2"/>
  <c r="G16" i="2"/>
  <c r="J14" i="2"/>
  <c r="G14" i="2"/>
  <c r="H13" i="2"/>
  <c r="A6" i="1"/>
  <c r="A7" i="1" s="1"/>
  <c r="A8" i="1" s="1"/>
  <c r="A9" i="1" s="1"/>
  <c r="A10" i="1" s="1"/>
  <c r="A11" i="1" s="1"/>
  <c r="J32" i="2" l="1"/>
  <c r="I32" i="2"/>
  <c r="J13" i="2"/>
  <c r="J9" i="2" s="1"/>
  <c r="K7" i="2"/>
  <c r="K9" i="2" l="1"/>
  <c r="K8" i="2"/>
  <c r="K6" i="2" s="1"/>
</calcChain>
</file>

<file path=xl/sharedStrings.xml><?xml version="1.0" encoding="utf-8"?>
<sst xmlns="http://schemas.openxmlformats.org/spreadsheetml/2006/main" count="251" uniqueCount="90">
  <si>
    <t>INSTRUCTIONS TO BIDDERS</t>
  </si>
  <si>
    <t>The bidder must complete the technical evaluation in full.</t>
  </si>
  <si>
    <t>Adherence to the format of the compliance matrix is compulsory.</t>
  </si>
  <si>
    <t>The Technical Compliance Matrix is a summary of the submission.  Bidders are encouraged to provide supporting documentation separately. Bidders are also requested to reference the applicable section in the supporting documentation per criterion where applicable.</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</si>
  <si>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</si>
  <si>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</si>
  <si>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</si>
  <si>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</si>
  <si>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</si>
  <si>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</si>
  <si>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</si>
  <si>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</si>
  <si>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</si>
  <si>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</si>
  <si>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</si>
  <si>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</si>
  <si>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</si>
  <si>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</si>
  <si>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</si>
  <si>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</si>
  <si>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</si>
  <si>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</si>
  <si>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</si>
  <si>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</si>
  <si>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</si>
  <si>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</si>
  <si>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</si>
  <si>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</si>
  <si>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</si>
  <si>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</si>
  <si>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</si>
  <si>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</si>
  <si>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</si>
  <si>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</si>
  <si>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Committed Link capacity rate of 10Gbps</t>
  </si>
  <si>
    <t>Bidders are to explicitly state the capacity they will provide for each link in the summary response column.</t>
  </si>
  <si>
    <t>Diversity from Openserve circuit 102453330</t>
  </si>
  <si>
    <t>Direct Physical Routing</t>
  </si>
  <si>
    <t>Existing Core Infrastructure</t>
  </si>
  <si>
    <t>Bidders must summarise, for the link (excluding access builds), the distance of existing infrastructure that will be utilised and the distance of new infrastructure that needs to be built/deployed. Bidders must confirm that their existing core infrastructure is capable of provisioning the required 10Gbps link between the specified end points. If a bidder leases the required link from a supplier that has existing infrastrucure, this can be counted as existing infrastrucure.</t>
  </si>
  <si>
    <t>Underground Fibre Preferred</t>
  </si>
  <si>
    <t xml:space="preserve">
Bidders must indicate for each link (excluding access builds) the percentage of the link that will be provisioned with underground fibre </t>
  </si>
  <si>
    <t>Circuits are end-to-end and based on fixed-line fibre infrastructure.</t>
  </si>
  <si>
    <t>Bidders must respond with a "Comply" in the response column. In so doing, the bidder commits that the circuit is supplied end-to-end (i.e. starting and ending at the data centre/server room where SANReN's equipment is housed within the specified addresses of the sites provided) based on fixed line fibre infrastructure in the summary response column.</t>
  </si>
  <si>
    <r>
      <rPr>
        <sz val="10"/>
        <color rgb="FF000000"/>
        <rFont val="Arial"/>
        <family val="2"/>
        <charset val="1"/>
      </rP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 
</t>
    </r>
    <r>
      <rPr>
        <b/>
        <i/>
        <sz val="10"/>
        <color rgb="FF000000"/>
        <rFont val="Arial"/>
        <family val="2"/>
        <charset val="1"/>
      </rPr>
      <t>(a score of 10 will be given to bidders that comply and 0 to bidders that do not comply)</t>
    </r>
  </si>
  <si>
    <t>Underlying infrastructure</t>
  </si>
  <si>
    <t xml:space="preserve">Bidders must indicate in the summary column whether the circuit/s that they are proposing is provisioned on another supplier's underlying infrastructure (either through lease agreements, IRUs, or other arrangements) and if so, from whom. </t>
  </si>
  <si>
    <t>Infrastructure shared with other services provided to SANReN</t>
  </si>
  <si>
    <r>
      <rPr>
        <sz val="10"/>
        <color rgb="FF000000"/>
        <rFont val="Arial"/>
        <family val="2"/>
        <charset val="1"/>
      </rPr>
      <t>Bidders must indicate in the summary column whether the circuit/s that they are proposing shares infrastructure with any other services that</t>
    </r>
    <r>
      <rPr>
        <b/>
        <sz val="10"/>
        <color rgb="FF000000"/>
        <rFont val="Arial"/>
        <family val="2"/>
        <charset val="1"/>
      </rPr>
      <t xml:space="preserve"> they themselves</t>
    </r>
    <r>
      <rPr>
        <sz val="10"/>
        <color rgb="FF000000"/>
        <rFont val="Arial"/>
        <family val="2"/>
        <charset val="1"/>
      </rPr>
      <t xml:space="preserve"> have provided to SANReN (that are not part of this tender). If shared infrastructure with other services exist, details must be provided. </t>
    </r>
  </si>
  <si>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</si>
  <si>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</si>
  <si>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</si>
  <si>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</si>
  <si>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</si>
  <si>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</si>
  <si>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</si>
  <si>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</si>
  <si>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Ethernet handoff with  10GBASE
-LR (LAN) PHY interface</t>
  </si>
  <si>
    <t>Bidders must respond with a "Comply" in the response column. In so doing, the bidder commits to supply 10Gbps Ethernet handoffs on the 10GBASE-LR (LAN) PHY interface.</t>
  </si>
  <si>
    <t>End-to-end service quality is managed with an availability of 99% per link</t>
  </si>
  <si>
    <t>Bidder Maintenace undertakings and associated procedures</t>
  </si>
  <si>
    <t>Bidders must respond by selecting "Comply" in the response column and explicitly state that they will maintain the links as we require. In so doing, the bidder commits to maintain each fibre as per Section 5.2 of Annexure B1. Information about the maintenance activities of the bidder must be provided as per Section 5.2 of Annexure B1, including details of the downtime and fault logging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</si>
  <si>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</si>
  <si>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</si>
  <si>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</si>
  <si>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Acceptance Documentation</t>
  </si>
  <si>
    <t>Bidders must submit a project plan that aligns to their link delivery commitments.</t>
  </si>
  <si>
    <t>Bidders have to explicitly state that the proposed link is completely diverse from the specified circuit and provided physical routing information has to confirm that.</t>
  </si>
  <si>
    <t>Bidders to provide a diagram or a detailed text description, and a KML file of the route per link that shows that the service is routed in a reasonably direct (physical) manner between all end points. If the physical route does not exist, the bidder must provide the diagram/description of the planned route.</t>
  </si>
  <si>
    <r>
      <rPr>
        <sz val="10"/>
        <rFont val="Arial"/>
        <family val="2"/>
      </rPr>
      <t>Bidder must indicate, in their response, the percentage of the link that will be underground.
Underground portion of the link is at least 95% of the total link distance = 10
Underground portion of the link is less than 95% of the total link distance = 5</t>
    </r>
    <r>
      <rPr>
        <b/>
        <sz val="10"/>
        <rFont val="Arial"/>
        <family val="2"/>
        <charset val="1"/>
      </rPr>
      <t xml:space="preserve">
(a score of 5 or 10 will be given to bidders based on their response)</t>
    </r>
  </si>
  <si>
    <r>
      <t xml:space="preserve">Bidders are to explicitly state the link availability that they will guarantee in the summary response column and if it is calculated monthly or quarterly. Bidders </t>
    </r>
    <r>
      <rPr>
        <b/>
        <sz val="10"/>
        <color rgb="FF000000"/>
        <rFont val="Arial"/>
        <family val="2"/>
        <charset val="1"/>
      </rPr>
      <t>must</t>
    </r>
    <r>
      <rPr>
        <sz val="10"/>
        <color rgb="FF000000"/>
        <rFont val="Arial"/>
        <family val="2"/>
        <charset val="1"/>
      </rPr>
      <t xml:space="preserve"> also submit their standard service level agreement offered with the service(s).</t>
    </r>
  </si>
  <si>
    <r>
      <t xml:space="preserve">Bidders will comply if the proposed link complies with the 10Gbps requirement for the links specified in section 3 of Annexure B1 = 10 
Bidders who offer anything other than the required capacity for the link or those that do not explicitly state the capacity for the link in the response column will receive a non-compliance score and will fail the evaluation = 0
</t>
    </r>
    <r>
      <rPr>
        <b/>
        <i/>
        <sz val="10"/>
        <rFont val="Arial"/>
        <family val="2"/>
        <charset val="1"/>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</si>
  <si>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charset val="1"/>
      </rPr>
      <t>(a score of 0, 5 or 10 will be given to bidders based on their response)</t>
    </r>
    <r>
      <rPr>
        <sz val="10"/>
        <color rgb="FF000000"/>
        <rFont val="Arial"/>
        <family val="2"/>
        <charset val="1"/>
      </rPr>
      <t xml:space="preserve">
&lt; 30% new infrastructure portion = 10
between 30% and 70% new infrastructure portion = 5
&gt; 70% new infrastructure portion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</si>
  <si>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charset val="1"/>
      </rPr>
      <t xml:space="preserve">(a score of 10 will be given to bidders that comply and 5 otherwise) </t>
    </r>
    <r>
      <rPr>
        <sz val="10"/>
        <color rgb="FF000000"/>
        <rFont val="Arial"/>
        <family val="2"/>
        <charset val="1"/>
      </rPr>
      <t xml:space="preserve">
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</si>
  <si>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charset val="1"/>
      </rPr>
      <t xml:space="preserve">(a score of 10 will be given to bidders that comply and 5 otherwise) </t>
    </r>
    <r>
      <rPr>
        <sz val="10"/>
        <color rgb="FF000000"/>
        <rFont val="Arial"/>
        <family val="2"/>
        <charset val="1"/>
      </rPr>
      <t xml:space="preserve">
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</si>
  <si>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charset val="1"/>
      </rPr>
      <t>(a score of 10 will be given to bidders that comply and 0 to bidders that do not comply)</t>
    </r>
    <r>
      <rPr>
        <sz val="10"/>
        <color rgb="FF000000"/>
        <rFont val="Arial"/>
        <family val="2"/>
        <charset val="1"/>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</si>
  <si>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charset val="1"/>
      </rPr>
      <t>(a score of 10 will be given to bidders that comply and 0 to bidders that do not comply)</t>
    </r>
    <r>
      <rPr>
        <sz val="10"/>
        <color rgb="FF000000"/>
        <rFont val="Arial"/>
        <family val="2"/>
        <charset val="1"/>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</si>
  <si>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charset val="1"/>
      </rPr>
      <t>(a score of 10 will be given to bidders that comply and 0 to bidders that do not comply)</t>
    </r>
    <r>
      <rPr>
        <sz val="10"/>
        <color rgb="FF000000"/>
        <rFont val="Arial"/>
        <family val="2"/>
        <charset val="1"/>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</si>
  <si>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charset val="1"/>
      </rPr>
      <t>(a score of 10 will be given to bidders that comply and 0 to bidders that do not comply)</t>
    </r>
    <r>
      <rPr>
        <sz val="10"/>
        <color rgb="FF000000"/>
        <rFont val="Arial"/>
        <family val="2"/>
        <charset val="1"/>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</si>
  <si>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charset val="1"/>
      </rPr>
      <t>(a score of 10 will be given to bidders that comply and 0 to bidders that do not comply)</t>
    </r>
    <r>
      <rPr>
        <sz val="10"/>
        <color rgb="FF000000"/>
        <rFont val="Arial"/>
        <family val="2"/>
        <charset val="1"/>
      </rPr>
      <t xml:space="preserve">
Bidder commits to supply 10Gbps Ethernet handoffs on the 10GBASE-LR (LAN) PHY interface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</si>
  <si>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charset val="1"/>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</si>
  <si>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 0
</t>
    </r>
    <r>
      <rPr>
        <b/>
        <sz val="10"/>
        <color rgb="FF000000"/>
        <rFont val="Arial"/>
        <family val="2"/>
      </rPr>
      <t>(a score of 0, 5 or 10 will be given to bidders based on their response)</t>
    </r>
  </si>
  <si>
    <r>
      <t xml:space="preserve">The evaluator will check if all of the line items specified by the CSIR in section 6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6 of Annexure B1 will result in a non-compliance score = 0
</t>
    </r>
    <r>
      <rPr>
        <b/>
        <sz val="10"/>
        <color rgb="FF00000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</si>
  <si>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i/>
        <sz val="10"/>
        <color rgb="FF000000"/>
        <rFont val="Arial"/>
        <family val="2"/>
        <charset val="1"/>
      </rPr>
      <t>(a score of 0, 5 or 10 will be given to bidders based on their response)</t>
    </r>
  </si>
  <si>
    <r>
      <t xml:space="preserve">Bidders will comply if they explicitly state that the proposed link is completely diverse from the specified circuit and if the provided direct physical routing confirms this = 10
If the bidder does not explicitly confirm the diversity and if it cannot be confirmed from the provided physical routing, the bidder will not comply = 0
</t>
    </r>
    <r>
      <rPr>
        <b/>
        <sz val="10"/>
        <rFont val="Arial"/>
        <family val="2"/>
        <charset val="1"/>
      </rPr>
      <t xml:space="preserve">(a score of 10 will be given to bidders that comply and 0 to bidders that do not comply)
</t>
    </r>
  </si>
  <si>
    <r>
      <t xml:space="preserve">Bidders will comply if they submit a detailed diagram or description, together with a KML file, of their existing infrastructure over which the circuit(s) will be provisioned as specified in section 3 of Annexure B1, and it has to include points like the bidder's PoPs it goes through, and the service is physically routed on a route that is less than 2 times the Line of Sight (LoS) distance between end points for any link = 10
Bidders will partially comply if they only provide a high-level diagram without the above detail, or if the service is physically routed on a route that is more than 2 times the Line of Sight (LoS) distance between end points for any link = 5 
Bidders who do not provide a diagram or detailed description will receive a non-compliance score and fail the evaluation = 0
</t>
    </r>
    <r>
      <rPr>
        <b/>
        <sz val="10"/>
        <rFont val="Arial"/>
        <family val="2"/>
      </rPr>
      <t>(a score of 0, 5 or 10 will be given to bidders based on their response)</t>
    </r>
  </si>
  <si>
    <r>
      <t xml:space="preserve">Bidders will comply if they commit to maintain a link availability of at least 99% (calculated as indicated in Annexure B1)  and if they submit a sample SLA or supporting document that complies with the requirements set out by the CSIR in section 5.1 of Annexure B1 = 10. 
Bidders also have to state in the response column if the availability is calculated monthly or quaterly. 
Bidders will partially comply if they commit to maintain a link availability of at least 98% (calculated as indicated in Annexure B1)  and if they submit a sample SLA or supporting document that complies with the requirements set out by the CSIR in section 5.1 of Annexure B1 = 5.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as indicated in Annexure B1)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t>
    </r>
    <r>
      <rPr>
        <b/>
        <i/>
        <sz val="10"/>
        <rFont val="Arial"/>
        <family val="2"/>
        <charset val="1"/>
      </rPr>
      <t>(a score of 0, 5 or 10 will be given to bidders based on their response)</t>
    </r>
  </si>
  <si>
    <r>
      <t>3612/12/12/2023</t>
    </r>
    <r>
      <rPr>
        <b/>
        <sz val="14"/>
        <color rgb="FF000000"/>
        <rFont val="Calibri"/>
        <family val="2"/>
        <charset val="1"/>
      </rPr>
      <t xml:space="preserve"> - SANReN Managed Bandwidth diverse link between Teraco Rondebosch and SALT in Sutherland </t>
    </r>
  </si>
  <si>
    <t xml:space="preserve">3612/12/12/2023 -  The Provision of a SANReN Managed Bandwidth diverse link between Teraco Rondebosch and SALT in Sutherland </t>
  </si>
  <si>
    <r>
      <t xml:space="preserve">Bidders must respond with a "Comply" in the response column. In so doing, the bidder commits to perform a soak test and supply the required acceptance documentation as required for the project. </t>
    </r>
    <r>
      <rPr>
        <b/>
        <sz val="10"/>
        <rFont val="Arial"/>
        <family val="2"/>
      </rPr>
      <t xml:space="preserve">(Sample acceptance documentation must be provided for evaluation)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</si>
</sst>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charset val="1"/>
    </font>
    <font>
      <sz val="11"/>
      <color rgb="FF000000"/>
      <name val="Calibri"/>
      <family val="2"/>
      <charset val="1"/>
    </font>
    <font>
      <b/>
      <sz val="14"/>
      <name val="Calibri"/>
      <family val="2"/>
      <charset val="1"/>
    </font>
    <font>
      <b/>
      <sz val="14"/>
      <color rgb="FF000000"/>
      <name val="Calibri"/>
      <family val="2"/>
      <charset val="1"/>
    </font>
    <font>
      <sz val="14"/>
      <color rgb="FF000000"/>
      <name val="Calibri"/>
      <family val="2"/>
      <charset val="1"/>
    </font>
    <font>
      <sz val="10"/>
      <color rgb="FF000000"/>
      <name val="Calibri"/>
      <family val="2"/>
      <charset val="1"/>
    </font>
    <font>
      <b/>
      <i/>
      <sz val="14"/>
      <color rgb="FF000000"/>
      <name val="Calibri"/>
      <family val="2"/>
      <charset val="1"/>
    </font>
    <font>
      <b/>
      <sz val="11"/>
      <color rgb="FF000000"/>
      <name val="Calibri"/>
      <family val="2"/>
      <charset val="1"/>
    </font>
    <font>
      <i/>
      <sz val="11"/>
      <color rgb="FF000000"/>
      <name val="Calibri"/>
      <family val="2"/>
      <charset val="1"/>
    </font>
    <font>
      <i/>
      <sz val="10"/>
      <color rgb="FF000000"/>
      <name val="Calibri"/>
      <family val="2"/>
      <charset val="1"/>
    </font>
    <font>
      <sz val="11"/>
      <color rgb="FF000000"/>
      <name val="Arial"/>
      <family val="2"/>
      <charset val="1"/>
    </font>
    <font>
      <b/>
      <sz val="14"/>
      <color rgb="FF000000"/>
      <name val="Arial"/>
      <family val="2"/>
      <charset val="1"/>
    </font>
    <font>
      <b/>
      <sz val="11"/>
      <color rgb="FF000000"/>
      <name val="Arial"/>
      <family val="2"/>
      <charset val="1"/>
    </font>
    <font>
      <sz val="14"/>
      <color rgb="FF000000"/>
      <name val="Arial"/>
      <family val="2"/>
      <charset val="1"/>
    </font>
    <font>
      <sz val="14"/>
      <name val="Arial"/>
      <family val="2"/>
      <charset val="1"/>
    </font>
    <font>
      <sz val="11"/>
      <color rgb="FFFFFFFF"/>
      <name val="Arial"/>
      <family val="2"/>
      <charset val="1"/>
    </font>
    <font>
      <sz val="10"/>
      <color rgb="FF000000"/>
      <name val="Arial"/>
      <family val="2"/>
      <charset val="1"/>
    </font>
    <font>
      <sz val="10"/>
      <name val="Arial"/>
      <family val="2"/>
      <charset val="1"/>
    </font>
    <font>
      <b/>
      <i/>
      <sz val="10"/>
      <name val="Arial"/>
      <family val="2"/>
      <charset val="1"/>
    </font>
    <font>
      <b/>
      <i/>
      <sz val="10"/>
      <color rgb="FF000000"/>
      <name val="Arial"/>
      <family val="2"/>
      <charset val="1"/>
    </font>
    <font>
      <sz val="10"/>
      <color rgb="FF222222"/>
      <name val="Arial"/>
      <family val="2"/>
      <charset val="1"/>
    </font>
    <font>
      <b/>
      <sz val="10"/>
      <name val="Arial"/>
      <family val="2"/>
      <charset val="1"/>
    </font>
    <font>
      <b/>
      <sz val="10"/>
      <color rgb="FF000000"/>
      <name val="Arial"/>
      <family val="2"/>
      <charset val="1"/>
    </font>
    <font>
      <sz val="11"/>
      <color rgb="FF000000"/>
      <name val="Calibri"/>
      <family val="2"/>
    </font>
    <font>
      <sz val="10"/>
      <name val="Arial"/>
      <family val="2"/>
    </font>
    <font>
      <b/>
      <sz val="10"/>
      <color rgb="FF000000"/>
      <name val="Arial"/>
      <family val="2"/>
    </font>
    <font>
      <b/>
      <sz val="10"/>
      <name val="Arial"/>
      <family val="2"/>
    </font>
  </fonts>
  <fills count="9">
    <fill>
      <patternFill patternType="none"/>
    </fill>
    <fill>
      <patternFill patternType="gray125"/>
    </fill>
    <fill>
      <patternFill patternType="solid">
        <fgColor rgb="FFFFFF00"/>
        <bgColor rgb="FFFFFF00"/>
      </patternFill>
    </fill>
    <fill>
      <patternFill patternType="solid">
        <fgColor rgb="FFFFFFFF"/>
        <bgColor rgb="FFEBF1DE"/>
      </patternFill>
    </fill>
    <fill>
      <patternFill patternType="solid">
        <fgColor rgb="FFEEECE1"/>
        <bgColor rgb="FFEBF1DE"/>
      </patternFill>
    </fill>
    <fill>
      <patternFill patternType="solid">
        <fgColor rgb="FFD7E4BD"/>
        <bgColor rgb="FFD9D9D9"/>
      </patternFill>
    </fill>
    <fill>
      <patternFill patternType="solid">
        <fgColor rgb="FFD8D8D8"/>
        <bgColor rgb="FFD9D9D9"/>
      </patternFill>
    </fill>
    <fill>
      <patternFill patternType="solid">
        <fgColor rgb="FFBFBFBF"/>
        <bgColor rgb="FFD8D8D8"/>
      </patternFill>
    </fill>
    <fill>
      <patternFill patternType="solid">
        <fgColor rgb="FFEBF1DE"/>
        <bgColor rgb="FFEAF1DD"/>
      </patternFill>
    </fill>
  </fills>
  <borders count="1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s>
  <cellStyleXfs count="3">
    <xf numFmtId="0" fontId="0" fillId="0" borderId="0"/>
    <xf numFmtId="9" fontId="23" fillId="0" borderId="0" applyBorder="0" applyProtection="0"/>
    <xf numFmtId="0" fontId="1" fillId="0" borderId="0"/>
  </cellStyleXfs>
  <cellXfs count="59">
    <xf numFmtId="0" fontId="0" fillId="0" borderId="0" xfId="0"/>
    <xf numFmtId="49" fontId="12" fillId="4" borderId="2" xfId="0" applyNumberFormat="1" applyFont="1" applyFill="1" applyBorder="1" applyAlignment="1">
      <alignment horizontal="center" vertical="center" wrapText="1"/>
    </xf>
    <xf numFmtId="0" fontId="1" fillId="0" borderId="0" xfId="0" applyFont="1" applyAlignment="1">
      <alignment vertical="center"/>
    </xf>
    <xf numFmtId="0" fontId="1" fillId="3" borderId="0" xfId="0" applyFont="1" applyFill="1" applyAlignment="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3" borderId="0" xfId="0" applyFont="1" applyFill="1" applyAlignment="1">
      <alignment horizontal="center" vertical="center" wrapText="1"/>
    </xf>
    <xf numFmtId="0" fontId="10"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2" fillId="0" borderId="5" xfId="0" applyFont="1" applyBorder="1" applyAlignment="1">
      <alignment horizontal="left" vertical="center"/>
    </xf>
    <xf numFmtId="0" fontId="12" fillId="6" borderId="6"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left" vertical="center"/>
    </xf>
    <xf numFmtId="0" fontId="12" fillId="6"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left" vertical="center"/>
    </xf>
    <xf numFmtId="0" fontId="12" fillId="6" borderId="12" xfId="0" applyFont="1" applyFill="1" applyBorder="1" applyAlignment="1">
      <alignment horizontal="center" vertical="center"/>
    </xf>
    <xf numFmtId="164" fontId="12" fillId="6" borderId="12" xfId="0" applyNumberFormat="1"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left" vertical="center"/>
    </xf>
    <xf numFmtId="9" fontId="12" fillId="0" borderId="15" xfId="0" applyNumberFormat="1" applyFont="1" applyBorder="1" applyAlignment="1">
      <alignment horizontal="center" vertical="center"/>
    </xf>
    <xf numFmtId="164" fontId="12" fillId="0" borderId="15" xfId="1" applyNumberFormat="1" applyFont="1" applyBorder="1" applyAlignment="1" applyProtection="1">
      <alignment horizontal="center" vertical="center"/>
    </xf>
    <xf numFmtId="0" fontId="12" fillId="0" borderId="16" xfId="0" applyFont="1" applyBorder="1" applyAlignment="1">
      <alignment horizontal="center" vertical="center"/>
    </xf>
    <xf numFmtId="0" fontId="10" fillId="4" borderId="0" xfId="0" applyFont="1" applyFill="1" applyAlignment="1">
      <alignment vertical="center"/>
    </xf>
    <xf numFmtId="49" fontId="12" fillId="4" borderId="2" xfId="0" applyNumberFormat="1"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xf>
    <xf numFmtId="0" fontId="12" fillId="7" borderId="2" xfId="0" applyFont="1" applyFill="1" applyBorder="1" applyAlignment="1">
      <alignment horizontal="center" vertical="center" wrapText="1"/>
    </xf>
    <xf numFmtId="10" fontId="12" fillId="7" borderId="2" xfId="0" applyNumberFormat="1" applyFont="1" applyFill="1" applyBorder="1" applyAlignment="1">
      <alignment horizontal="center"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49" fontId="17" fillId="8" borderId="2" xfId="0" applyNumberFormat="1" applyFont="1" applyFill="1" applyBorder="1" applyAlignment="1" applyProtection="1">
      <alignment horizontal="left" vertical="center" wrapText="1"/>
      <protection locked="0"/>
    </xf>
    <xf numFmtId="49" fontId="16" fillId="8" borderId="2" xfId="0" applyNumberFormat="1" applyFont="1" applyFill="1" applyBorder="1" applyAlignment="1" applyProtection="1">
      <alignment horizontal="left" vertical="center" wrapText="1"/>
      <protection locked="0"/>
    </xf>
    <xf numFmtId="0" fontId="10" fillId="6" borderId="2" xfId="0" applyFont="1" applyFill="1" applyBorder="1" applyAlignment="1">
      <alignment horizontal="center" vertical="center" wrapText="1"/>
    </xf>
    <xf numFmtId="10" fontId="10" fillId="6" borderId="2" xfId="1" applyNumberFormat="1" applyFont="1" applyFill="1" applyBorder="1" applyAlignment="1" applyProtection="1">
      <alignment horizontal="center" vertical="center" wrapText="1"/>
    </xf>
    <xf numFmtId="0" fontId="16" fillId="0" borderId="17" xfId="0" applyFont="1" applyBorder="1" applyAlignment="1">
      <alignment horizontal="left" vertical="center" wrapText="1"/>
    </xf>
    <xf numFmtId="0" fontId="24" fillId="0" borderId="2" xfId="0" applyFont="1" applyBorder="1" applyAlignment="1">
      <alignment horizontal="left" vertical="center" wrapText="1"/>
    </xf>
    <xf numFmtId="0" fontId="20" fillId="0" borderId="2" xfId="0" applyFont="1" applyBorder="1" applyAlignment="1">
      <alignment vertical="center" wrapText="1"/>
    </xf>
    <xf numFmtId="0" fontId="24" fillId="0" borderId="2" xfId="2" applyFont="1" applyBorder="1" applyAlignment="1">
      <alignment horizontal="left" vertical="center" wrapText="1"/>
    </xf>
    <xf numFmtId="0" fontId="2"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1" fillId="3" borderId="4" xfId="0" applyFont="1" applyFill="1" applyBorder="1" applyAlignment="1">
      <alignment horizontal="left" vertical="center"/>
    </xf>
    <xf numFmtId="0" fontId="1" fillId="3" borderId="4" xfId="0" applyFont="1" applyFill="1" applyBorder="1" applyAlignment="1">
      <alignment horizontal="left" vertical="center" wrapText="1"/>
    </xf>
    <xf numFmtId="0" fontId="6" fillId="3" borderId="0" xfId="0" applyFont="1" applyFill="1" applyAlignment="1">
      <alignment horizontal="left" vertical="center"/>
    </xf>
    <xf numFmtId="0" fontId="1" fillId="0" borderId="4" xfId="0" applyFont="1" applyBorder="1" applyAlignment="1">
      <alignment horizontal="left" vertical="center" wrapText="1"/>
    </xf>
    <xf numFmtId="0" fontId="5" fillId="3" borderId="0" xfId="0" applyFont="1" applyFill="1" applyAlignment="1">
      <alignment horizontal="center" vertical="center"/>
    </xf>
    <xf numFmtId="49" fontId="12" fillId="4" borderId="2" xfId="0" applyNumberFormat="1" applyFont="1" applyFill="1" applyBorder="1" applyAlignment="1">
      <alignment horizontal="center" vertical="center" wrapText="1"/>
    </xf>
    <xf numFmtId="49" fontId="12" fillId="7" borderId="2" xfId="0" applyNumberFormat="1"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10" fillId="0" borderId="0" xfId="0" applyFont="1" applyAlignment="1">
      <alignment horizontal="center" vertical="center"/>
    </xf>
    <xf numFmtId="49" fontId="12" fillId="4" borderId="1" xfId="0" applyNumberFormat="1" applyFont="1" applyFill="1" applyBorder="1" applyAlignment="1">
      <alignment horizontal="center" vertical="center" wrapText="1"/>
    </xf>
    <xf numFmtId="0" fontId="10" fillId="5" borderId="1" xfId="0" applyFont="1" applyFill="1" applyBorder="1" applyAlignment="1" applyProtection="1">
      <alignment horizontal="center" vertical="center"/>
      <protection locked="0"/>
    </xf>
  </cellXfs>
  <cellStyles count="3">
    <cellStyle name="Normal" xfId="0" builtinId="0"/>
    <cellStyle name="Normal 2" xfId="2" xr:uid="{00000000-0005-0000-0000-00000600000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EBF1DE"/>
      <rgbColor rgb="FFEEECE1"/>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D7E4BD"/>
      <rgbColor rgb="FFEAF1DD"/>
      <rgbColor rgb="FFFFFF99"/>
      <rgbColor rgb="FF99CCFF"/>
      <rgbColor rgb="FFFF99CC"/>
      <rgbColor rgb="FFCC99FF"/>
      <rgbColor rgb="FFD9D9D9"/>
      <rgbColor rgb="FF3366FF"/>
      <rgbColor rgb="FF33CCCC"/>
      <rgbColor rgb="FF9BBB59"/>
      <rgbColor rgb="FFFFCC00"/>
      <rgbColor rgb="FFFF9900"/>
      <rgbColor rgb="FFFF6600"/>
      <rgbColor rgb="FF666699"/>
      <rgbColor rgb="FF969696"/>
      <rgbColor rgb="FF003366"/>
      <rgbColor rgb="FF339966"/>
      <rgbColor rgb="FF003300"/>
      <rgbColor rgb="FF333300"/>
      <rgbColor rgb="FFC9211E"/>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BB59"/>
    <pageSetUpPr fitToPage="1"/>
  </sheetPr>
  <dimension ref="A1:L17"/>
  <sheetViews>
    <sheetView topLeftCell="A10" zoomScaleNormal="100" workbookViewId="0">
      <selection activeCell="C5" sqref="C5:K5"/>
    </sheetView>
  </sheetViews>
  <sheetFormatPr defaultColWidth="15.1796875" defaultRowHeight="14.5" x14ac:dyDescent="0.35"/>
  <cols>
    <col min="1" max="1" width="3" style="2" customWidth="1"/>
    <col min="2" max="2" width="0.6328125" style="2" customWidth="1"/>
    <col min="3" max="6" width="21.1796875" style="2" customWidth="1"/>
    <col min="7" max="7" width="23.453125" style="2" customWidth="1"/>
    <col min="8" max="17" width="5.6328125" style="2" customWidth="1"/>
    <col min="18" max="26" width="13.36328125" style="2" customWidth="1"/>
    <col min="27" max="16384" width="15.1796875" style="2"/>
  </cols>
  <sheetData>
    <row r="1" spans="1:12" ht="25.5" customHeight="1" x14ac:dyDescent="0.35">
      <c r="C1" s="46" t="s">
        <v>87</v>
      </c>
      <c r="D1" s="46"/>
      <c r="E1" s="46"/>
      <c r="F1" s="46"/>
      <c r="G1" s="46"/>
      <c r="H1" s="46"/>
      <c r="I1" s="46"/>
      <c r="J1" s="46"/>
      <c r="K1" s="46"/>
    </row>
    <row r="3" spans="1:12" ht="27" customHeight="1" x14ac:dyDescent="0.35">
      <c r="A3" s="3"/>
      <c r="B3" s="3"/>
      <c r="C3" s="47" t="s">
        <v>0</v>
      </c>
      <c r="D3" s="47"/>
      <c r="E3" s="47"/>
      <c r="F3" s="47"/>
      <c r="G3" s="47"/>
      <c r="H3" s="47"/>
      <c r="I3" s="47"/>
      <c r="J3" s="47"/>
      <c r="K3" s="47"/>
      <c r="L3" s="3"/>
    </row>
    <row r="4" spans="1:12" ht="14.25" customHeight="1" x14ac:dyDescent="0.35">
      <c r="A4" s="3"/>
      <c r="B4" s="3"/>
      <c r="C4" s="3"/>
      <c r="D4" s="3"/>
      <c r="E4" s="3"/>
      <c r="F4" s="3"/>
      <c r="G4" s="3"/>
      <c r="H4" s="3"/>
      <c r="I4" s="3"/>
      <c r="J4" s="3"/>
      <c r="K4" s="3"/>
      <c r="L4" s="3"/>
    </row>
    <row r="5" spans="1:12" ht="41.25" customHeight="1" x14ac:dyDescent="0.35">
      <c r="A5" s="4">
        <v>1</v>
      </c>
      <c r="B5" s="5"/>
      <c r="C5" s="48" t="s">
        <v>1</v>
      </c>
      <c r="D5" s="48"/>
      <c r="E5" s="48"/>
      <c r="F5" s="48"/>
      <c r="G5" s="48"/>
      <c r="H5" s="48"/>
      <c r="I5" s="48"/>
      <c r="J5" s="48"/>
      <c r="K5" s="48"/>
      <c r="L5" s="3"/>
    </row>
    <row r="6" spans="1:12" ht="41.25" customHeight="1" x14ac:dyDescent="0.35">
      <c r="A6" s="4">
        <f t="shared" ref="A6:A11" si="0">A5+1</f>
        <v>2</v>
      </c>
      <c r="B6" s="5"/>
      <c r="C6" s="49" t="s">
        <v>2</v>
      </c>
      <c r="D6" s="49"/>
      <c r="E6" s="49"/>
      <c r="F6" s="49"/>
      <c r="G6" s="49"/>
      <c r="H6" s="49"/>
      <c r="I6" s="49"/>
      <c r="J6" s="49"/>
      <c r="K6" s="49"/>
      <c r="L6" s="3"/>
    </row>
    <row r="7" spans="1:12" ht="41.25" customHeight="1" x14ac:dyDescent="0.35">
      <c r="A7" s="4">
        <f t="shared" si="0"/>
        <v>3</v>
      </c>
      <c r="B7" s="5"/>
      <c r="C7" s="49" t="s">
        <v>3</v>
      </c>
      <c r="D7" s="49"/>
      <c r="E7" s="49"/>
      <c r="F7" s="49"/>
      <c r="G7" s="49"/>
      <c r="H7" s="49"/>
      <c r="I7" s="49"/>
      <c r="J7" s="49"/>
      <c r="K7" s="49"/>
      <c r="L7" s="3"/>
    </row>
    <row r="8" spans="1:12" ht="41.25" customHeight="1" x14ac:dyDescent="0.35">
      <c r="A8" s="6">
        <f t="shared" si="0"/>
        <v>4</v>
      </c>
      <c r="B8" s="7"/>
      <c r="C8" s="49" t="s">
        <v>4</v>
      </c>
      <c r="D8" s="49"/>
      <c r="E8" s="49"/>
      <c r="F8" s="49"/>
      <c r="G8" s="49"/>
      <c r="H8" s="49"/>
      <c r="I8" s="49"/>
      <c r="J8" s="49"/>
      <c r="K8" s="49"/>
    </row>
    <row r="9" spans="1:12" ht="41.25" customHeight="1" x14ac:dyDescent="0.35">
      <c r="A9" s="6">
        <f t="shared" si="0"/>
        <v>5</v>
      </c>
      <c r="B9" s="7"/>
      <c r="C9" s="51" t="s">
        <v>5</v>
      </c>
      <c r="D9" s="51"/>
      <c r="E9" s="51"/>
      <c r="F9" s="51"/>
      <c r="G9" s="51"/>
      <c r="H9" s="51"/>
      <c r="I9" s="51"/>
      <c r="J9" s="51"/>
      <c r="K9" s="51"/>
    </row>
    <row r="10" spans="1:12" ht="41.25" customHeight="1" x14ac:dyDescent="0.35">
      <c r="A10" s="4">
        <f t="shared" si="0"/>
        <v>6</v>
      </c>
      <c r="B10" s="5"/>
      <c r="C10" s="49" t="s">
        <v>6</v>
      </c>
      <c r="D10" s="49"/>
      <c r="E10" s="49"/>
      <c r="F10" s="49"/>
      <c r="G10" s="49"/>
      <c r="H10" s="49"/>
      <c r="I10" s="49"/>
      <c r="J10" s="49"/>
      <c r="K10" s="49"/>
      <c r="L10" s="3"/>
    </row>
    <row r="11" spans="1:12" ht="41.25" customHeight="1" x14ac:dyDescent="0.35">
      <c r="A11" s="4">
        <f t="shared" si="0"/>
        <v>7</v>
      </c>
      <c r="B11" s="5"/>
      <c r="C11" s="49" t="s">
        <v>7</v>
      </c>
      <c r="D11" s="49"/>
      <c r="E11" s="49"/>
      <c r="F11" s="49"/>
      <c r="G11" s="49"/>
      <c r="H11" s="49"/>
      <c r="I11" s="49"/>
      <c r="J11" s="49"/>
      <c r="K11" s="49"/>
      <c r="L11" s="3"/>
    </row>
    <row r="12" spans="1:12" ht="14.25" customHeight="1" x14ac:dyDescent="0.35">
      <c r="A12" s="3"/>
      <c r="B12" s="3"/>
      <c r="C12" s="3"/>
      <c r="D12" s="3"/>
      <c r="E12" s="3"/>
      <c r="F12" s="3"/>
      <c r="G12" s="3"/>
      <c r="H12" s="3"/>
      <c r="I12" s="3"/>
      <c r="J12" s="3"/>
      <c r="K12" s="3"/>
      <c r="L12" s="3"/>
    </row>
    <row r="13" spans="1:12" ht="14.25" customHeight="1" x14ac:dyDescent="0.35">
      <c r="A13" s="3"/>
      <c r="B13" s="3"/>
      <c r="C13" s="52"/>
      <c r="D13" s="52"/>
      <c r="E13" s="52"/>
      <c r="F13" s="52"/>
      <c r="G13" s="52"/>
      <c r="H13" s="52"/>
      <c r="I13" s="52"/>
      <c r="J13" s="52"/>
      <c r="K13" s="52"/>
      <c r="L13" s="3"/>
    </row>
    <row r="14" spans="1:12" ht="18.75" customHeight="1" x14ac:dyDescent="0.35">
      <c r="A14" s="3"/>
      <c r="B14" s="3"/>
      <c r="C14" s="50" t="s">
        <v>8</v>
      </c>
      <c r="D14" s="50"/>
      <c r="E14" s="50"/>
      <c r="F14" s="50"/>
      <c r="G14" s="50"/>
      <c r="H14" s="3"/>
      <c r="I14" s="3"/>
      <c r="J14" s="3"/>
      <c r="K14" s="3"/>
      <c r="L14" s="3"/>
    </row>
    <row r="15" spans="1:12" ht="30" customHeight="1" x14ac:dyDescent="0.35">
      <c r="A15" s="3"/>
      <c r="B15" s="3"/>
      <c r="C15" s="8" t="s">
        <v>9</v>
      </c>
      <c r="D15" s="8" t="s">
        <v>10</v>
      </c>
      <c r="E15" s="8" t="s">
        <v>11</v>
      </c>
      <c r="F15" s="8" t="s">
        <v>12</v>
      </c>
      <c r="G15" s="8" t="s">
        <v>13</v>
      </c>
      <c r="H15" s="3"/>
      <c r="I15" s="3"/>
      <c r="J15" s="3"/>
      <c r="K15" s="3"/>
      <c r="L15" s="3"/>
    </row>
    <row r="16" spans="1:12" ht="120" customHeight="1" x14ac:dyDescent="0.35">
      <c r="A16" s="3"/>
      <c r="B16" s="3"/>
      <c r="C16" s="9" t="s">
        <v>14</v>
      </c>
      <c r="D16" s="9" t="s">
        <v>15</v>
      </c>
      <c r="E16" s="9" t="s">
        <v>16</v>
      </c>
      <c r="F16" s="9" t="s">
        <v>17</v>
      </c>
      <c r="G16" s="9" t="s">
        <v>18</v>
      </c>
      <c r="H16" s="3"/>
      <c r="I16" s="3"/>
      <c r="J16" s="3"/>
      <c r="K16" s="3"/>
      <c r="L16" s="3"/>
    </row>
    <row r="17" spans="1:12" ht="14.25" customHeight="1" x14ac:dyDescent="0.35">
      <c r="A17" s="3"/>
      <c r="B17" s="3"/>
      <c r="C17" s="10"/>
      <c r="D17" s="10"/>
      <c r="E17" s="10"/>
      <c r="F17" s="10"/>
      <c r="G17" s="10"/>
      <c r="H17" s="3"/>
      <c r="I17" s="3"/>
      <c r="J17" s="3"/>
      <c r="K17" s="3"/>
      <c r="L17" s="3"/>
    </row>
  </sheetData>
  <mergeCells count="11">
    <mergeCell ref="C14:G14"/>
    <mergeCell ref="C8:K8"/>
    <mergeCell ref="C9:K9"/>
    <mergeCell ref="C10:K10"/>
    <mergeCell ref="C11:K11"/>
    <mergeCell ref="C13:K13"/>
    <mergeCell ref="C1:K1"/>
    <mergeCell ref="C3:K3"/>
    <mergeCell ref="C5:K5"/>
    <mergeCell ref="C6:K6"/>
    <mergeCell ref="C7:K7"/>
  </mergeCells>
  <pageMargins left="0.51180555555555596" right="0.51180555555555596" top="0.55138888888888904" bottom="0.551388888888889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opLeftCell="A6" zoomScale="80" zoomScaleNormal="80" workbookViewId="0">
      <selection activeCell="D31" sqref="D31"/>
    </sheetView>
  </sheetViews>
  <sheetFormatPr defaultColWidth="15.1796875" defaultRowHeight="14" x14ac:dyDescent="0.35"/>
  <cols>
    <col min="1" max="1" width="0.453125" style="11" customWidth="1"/>
    <col min="2" max="2" width="15.6328125" style="11" customWidth="1"/>
    <col min="3" max="3" width="47.453125" style="11" customWidth="1"/>
    <col min="4" max="4" width="63.453125" style="11" customWidth="1"/>
    <col min="5" max="5" width="14.1796875" style="11" customWidth="1"/>
    <col min="6" max="6" width="51.453125" style="11" customWidth="1"/>
    <col min="7" max="7" width="16.453125" style="11" hidden="1" customWidth="1"/>
    <col min="8" max="8" width="21.81640625" style="11" customWidth="1"/>
    <col min="9" max="9" width="8.453125" style="11" customWidth="1"/>
    <col min="10" max="10" width="11.453125" style="11" customWidth="1"/>
    <col min="11" max="11" width="9.6328125" style="11" customWidth="1"/>
    <col min="12" max="12" width="1.453125" style="11" customWidth="1"/>
    <col min="13" max="21" width="5.6328125" style="11" customWidth="1"/>
    <col min="22" max="26" width="13.36328125" style="11" customWidth="1"/>
    <col min="27" max="16384" width="15.1796875" style="11"/>
  </cols>
  <sheetData>
    <row r="1" spans="1:12" ht="18" customHeight="1" x14ac:dyDescent="0.35">
      <c r="B1" s="55" t="s">
        <v>88</v>
      </c>
      <c r="C1" s="55"/>
      <c r="D1" s="55"/>
      <c r="E1" s="55"/>
      <c r="F1" s="55"/>
      <c r="G1" s="55"/>
      <c r="H1" s="55"/>
      <c r="I1" s="55"/>
      <c r="J1" s="55"/>
      <c r="K1" s="55"/>
    </row>
    <row r="3" spans="1:12" x14ac:dyDescent="0.35">
      <c r="B3" s="56"/>
      <c r="C3" s="56"/>
      <c r="D3" s="56"/>
      <c r="E3" s="56"/>
      <c r="F3" s="56"/>
      <c r="G3" s="56"/>
      <c r="H3" s="56"/>
      <c r="I3" s="56"/>
      <c r="J3" s="56"/>
      <c r="K3" s="56"/>
    </row>
    <row r="4" spans="1:12" ht="14.25" customHeight="1" x14ac:dyDescent="0.35">
      <c r="B4" s="57" t="s">
        <v>19</v>
      </c>
      <c r="C4" s="57"/>
      <c r="D4" s="58"/>
      <c r="E4" s="58"/>
      <c r="F4" s="58"/>
      <c r="G4" s="58"/>
      <c r="H4" s="58"/>
      <c r="I4" s="58"/>
      <c r="J4" s="58"/>
      <c r="K4" s="58"/>
    </row>
    <row r="5" spans="1:12" ht="17.5" x14ac:dyDescent="0.35">
      <c r="B5" s="12"/>
      <c r="C5" s="13"/>
      <c r="D5" s="13"/>
      <c r="E5" s="13"/>
      <c r="F5" s="13"/>
      <c r="G5" s="13"/>
      <c r="H5" s="13"/>
      <c r="I5" s="13"/>
      <c r="J5" s="13"/>
      <c r="K5" s="13"/>
    </row>
    <row r="6" spans="1:12" x14ac:dyDescent="0.35">
      <c r="B6" s="14">
        <v>0</v>
      </c>
      <c r="C6" s="14">
        <v>0</v>
      </c>
      <c r="D6" s="14" t="s">
        <v>20</v>
      </c>
      <c r="E6" s="14" t="s">
        <v>20</v>
      </c>
      <c r="F6" s="14"/>
      <c r="H6" s="15" t="s">
        <v>21</v>
      </c>
      <c r="I6" s="16"/>
      <c r="J6" s="16"/>
      <c r="K6" s="17" t="str">
        <f>IF(AND(K7="PASS",K8="PASS",K9="PASS"), "PASS","FAIL")</f>
        <v>FAIL</v>
      </c>
    </row>
    <row r="7" spans="1:12" x14ac:dyDescent="0.35">
      <c r="B7" s="14">
        <v>10</v>
      </c>
      <c r="C7" s="14">
        <v>5</v>
      </c>
      <c r="D7" s="14" t="s">
        <v>22</v>
      </c>
      <c r="E7" s="14" t="s">
        <v>23</v>
      </c>
      <c r="F7" s="14" t="s">
        <v>24</v>
      </c>
      <c r="H7" s="18" t="s">
        <v>25</v>
      </c>
      <c r="I7" s="19"/>
      <c r="J7" s="19"/>
      <c r="K7" s="20" t="str">
        <f>IF((OR(G14:G31)),"FAIL","PASS")</f>
        <v>FAIL</v>
      </c>
    </row>
    <row r="8" spans="1:12" x14ac:dyDescent="0.35">
      <c r="B8" s="14"/>
      <c r="C8" s="14">
        <v>10</v>
      </c>
      <c r="D8" s="14"/>
      <c r="E8" s="14" t="s">
        <v>22</v>
      </c>
      <c r="F8" s="14"/>
      <c r="H8" s="21" t="s">
        <v>26</v>
      </c>
      <c r="I8" s="22"/>
      <c r="J8" s="23"/>
      <c r="K8" s="24" t="str">
        <f>IF(J9&gt;J8,"PASS","FAIL")</f>
        <v>FAIL</v>
      </c>
    </row>
    <row r="9" spans="1:12" x14ac:dyDescent="0.35">
      <c r="B9" s="14"/>
      <c r="C9" s="14"/>
      <c r="D9" s="14"/>
      <c r="E9" s="14"/>
      <c r="F9" s="14"/>
      <c r="H9" s="25" t="s">
        <v>27</v>
      </c>
      <c r="I9" s="26">
        <v>0.7</v>
      </c>
      <c r="J9" s="27">
        <f>J13</f>
        <v>0</v>
      </c>
      <c r="K9" s="28" t="str">
        <f>IF(J9&gt;=I9,"PASS","FAIL")</f>
        <v>FAIL</v>
      </c>
    </row>
    <row r="11" spans="1:12" ht="13.5" customHeight="1" x14ac:dyDescent="0.35">
      <c r="A11" s="29"/>
      <c r="B11" s="53" t="s">
        <v>28</v>
      </c>
      <c r="C11" s="53"/>
      <c r="D11" s="53"/>
      <c r="E11" s="53"/>
      <c r="F11" s="53"/>
      <c r="G11" s="53"/>
      <c r="H11" s="53"/>
      <c r="I11" s="53"/>
      <c r="J11" s="53"/>
      <c r="K11" s="53"/>
    </row>
    <row r="12" spans="1:12" ht="42" x14ac:dyDescent="0.35">
      <c r="A12" s="29"/>
      <c r="B12" s="1" t="s">
        <v>9</v>
      </c>
      <c r="C12" s="1" t="s">
        <v>10</v>
      </c>
      <c r="D12" s="1" t="s">
        <v>11</v>
      </c>
      <c r="E12" s="1" t="s">
        <v>12</v>
      </c>
      <c r="F12" s="30" t="s">
        <v>29</v>
      </c>
      <c r="G12" s="31" t="s">
        <v>30</v>
      </c>
      <c r="H12" s="31" t="s">
        <v>31</v>
      </c>
      <c r="I12" s="31" t="s">
        <v>13</v>
      </c>
      <c r="J12" s="31" t="s">
        <v>32</v>
      </c>
      <c r="K12" s="31"/>
      <c r="L12" s="32"/>
    </row>
    <row r="13" spans="1:12" ht="13.5" customHeight="1" x14ac:dyDescent="0.35">
      <c r="A13" s="33"/>
      <c r="B13" s="54" t="s">
        <v>33</v>
      </c>
      <c r="C13" s="54"/>
      <c r="D13" s="54"/>
      <c r="E13" s="54"/>
      <c r="F13" s="54"/>
      <c r="G13" s="34">
        <v>5</v>
      </c>
      <c r="H13" s="35">
        <f>SUM(H14:H31)</f>
        <v>1.0000000000000002</v>
      </c>
      <c r="I13" s="35"/>
      <c r="J13" s="35">
        <f>SUMPRODUCT(I14:I31,H14:H31)/10</f>
        <v>0</v>
      </c>
      <c r="K13" s="35"/>
      <c r="L13" s="33"/>
    </row>
    <row r="14" spans="1:12" ht="101" x14ac:dyDescent="0.35">
      <c r="B14" s="36" t="s">
        <v>34</v>
      </c>
      <c r="C14" s="37" t="s">
        <v>35</v>
      </c>
      <c r="D14" s="37" t="s">
        <v>71</v>
      </c>
      <c r="E14" s="38"/>
      <c r="F14" s="39"/>
      <c r="G14" s="40" t="b">
        <f>I14&lt;$G$13</f>
        <v>1</v>
      </c>
      <c r="H14" s="41">
        <v>0.08</v>
      </c>
      <c r="I14" s="40">
        <f>IF(E14 = "Comply",10,IF(E14 = "Partial Compliance",5,IF(E14 = "Do Not Comply",0,)))</f>
        <v>0</v>
      </c>
      <c r="J14" s="40">
        <f>H14*10*I14</f>
        <v>0</v>
      </c>
      <c r="K14" s="40"/>
    </row>
    <row r="15" spans="1:12" ht="126.5" x14ac:dyDescent="0.35">
      <c r="B15" s="36" t="s">
        <v>36</v>
      </c>
      <c r="C15" s="37" t="s">
        <v>67</v>
      </c>
      <c r="D15" s="37" t="s">
        <v>84</v>
      </c>
      <c r="E15" s="38"/>
      <c r="F15" s="39"/>
      <c r="G15" s="40" t="b">
        <f>I15&lt;$G$13</f>
        <v>1</v>
      </c>
      <c r="H15" s="41">
        <v>0.08</v>
      </c>
      <c r="I15" s="40">
        <f t="shared" ref="I15" si="0">IF(E15 = "Comply",10,IF(E15 = "Partial Compliance",5,IF(E15 = "Do Not Comply",0,)))</f>
        <v>0</v>
      </c>
      <c r="J15" s="40">
        <f t="shared" ref="J15:J31" si="1">H15*10*I15</f>
        <v>0</v>
      </c>
      <c r="K15" s="40"/>
    </row>
    <row r="16" spans="1:12" ht="216" customHeight="1" x14ac:dyDescent="0.35">
      <c r="B16" s="43" t="s">
        <v>37</v>
      </c>
      <c r="C16" s="43" t="s">
        <v>68</v>
      </c>
      <c r="D16" s="43" t="s">
        <v>85</v>
      </c>
      <c r="E16" s="38"/>
      <c r="F16" s="39"/>
      <c r="G16" s="40" t="b">
        <f>I16&lt;$G$13</f>
        <v>1</v>
      </c>
      <c r="H16" s="41">
        <v>0.06</v>
      </c>
      <c r="I16" s="40">
        <f>IF(E16 = "Comply",10,IF(E16 = "Partial Compliance",5,IF(E16 = "Do Not Comply",0,)))</f>
        <v>0</v>
      </c>
      <c r="J16" s="40">
        <f t="shared" si="1"/>
        <v>0</v>
      </c>
      <c r="K16" s="40"/>
    </row>
    <row r="17" spans="2:11" ht="140.25" customHeight="1" x14ac:dyDescent="0.35">
      <c r="B17" s="36" t="s">
        <v>38</v>
      </c>
      <c r="C17" s="36" t="s">
        <v>39</v>
      </c>
      <c r="D17" s="36" t="s">
        <v>72</v>
      </c>
      <c r="E17" s="38"/>
      <c r="F17" s="39"/>
      <c r="G17" s="40" t="b">
        <f>I17&lt;$G$13</f>
        <v>1</v>
      </c>
      <c r="H17" s="41">
        <v>0.05</v>
      </c>
      <c r="I17" s="40">
        <f t="shared" ref="I17:I31" si="2">IF(E17 = "Comply",10,IF(E17 = "Partial Compliance",5,IF(E17 = "Do Not Comply",0,)))</f>
        <v>0</v>
      </c>
      <c r="J17" s="40">
        <f t="shared" si="1"/>
        <v>0</v>
      </c>
      <c r="K17" s="40"/>
    </row>
    <row r="18" spans="2:11" ht="140.25" customHeight="1" x14ac:dyDescent="0.35">
      <c r="B18" s="44" t="s">
        <v>40</v>
      </c>
      <c r="C18" s="37" t="s">
        <v>41</v>
      </c>
      <c r="D18" s="45" t="s">
        <v>69</v>
      </c>
      <c r="E18" s="38"/>
      <c r="F18" s="39"/>
      <c r="G18" s="40" t="b">
        <f>I18&lt;$G$13</f>
        <v>1</v>
      </c>
      <c r="H18" s="41">
        <v>0.08</v>
      </c>
      <c r="I18" s="40">
        <f t="shared" si="2"/>
        <v>0</v>
      </c>
      <c r="J18" s="40">
        <f t="shared" si="1"/>
        <v>0</v>
      </c>
      <c r="K18" s="40"/>
    </row>
    <row r="19" spans="2:11" ht="120" customHeight="1" x14ac:dyDescent="0.35">
      <c r="B19" s="36" t="s">
        <v>42</v>
      </c>
      <c r="C19" s="36" t="s">
        <v>43</v>
      </c>
      <c r="D19" s="36" t="s">
        <v>44</v>
      </c>
      <c r="E19" s="38"/>
      <c r="F19" s="39"/>
      <c r="G19" s="40" t="b">
        <f t="shared" ref="G19:G28" si="3">I19&lt;$G$13</f>
        <v>1</v>
      </c>
      <c r="H19" s="41">
        <v>0.05</v>
      </c>
      <c r="I19" s="40">
        <f t="shared" si="2"/>
        <v>0</v>
      </c>
      <c r="J19" s="40">
        <f t="shared" si="1"/>
        <v>0</v>
      </c>
      <c r="K19" s="40"/>
    </row>
    <row r="20" spans="2:11" ht="163" x14ac:dyDescent="0.35">
      <c r="B20" s="36" t="s">
        <v>45</v>
      </c>
      <c r="C20" s="36" t="s">
        <v>46</v>
      </c>
      <c r="D20" s="36" t="s">
        <v>73</v>
      </c>
      <c r="E20" s="38"/>
      <c r="F20" s="39"/>
      <c r="G20" s="40" t="b">
        <f t="shared" si="3"/>
        <v>1</v>
      </c>
      <c r="H20" s="41">
        <v>0.05</v>
      </c>
      <c r="I20" s="40">
        <f t="shared" si="2"/>
        <v>0</v>
      </c>
      <c r="J20" s="40">
        <f t="shared" si="1"/>
        <v>0</v>
      </c>
      <c r="K20" s="40"/>
    </row>
    <row r="21" spans="2:11" ht="200.5" x14ac:dyDescent="0.35">
      <c r="B21" s="36" t="s">
        <v>47</v>
      </c>
      <c r="C21" s="36" t="s">
        <v>48</v>
      </c>
      <c r="D21" s="36" t="s">
        <v>74</v>
      </c>
      <c r="E21" s="38"/>
      <c r="F21" s="39"/>
      <c r="G21" s="40" t="b">
        <f t="shared" si="3"/>
        <v>1</v>
      </c>
      <c r="H21" s="41">
        <v>0.05</v>
      </c>
      <c r="I21" s="40">
        <f t="shared" si="2"/>
        <v>0</v>
      </c>
      <c r="J21" s="40">
        <f t="shared" si="1"/>
        <v>0</v>
      </c>
      <c r="K21" s="40"/>
    </row>
    <row r="22" spans="2:11" ht="163.5" x14ac:dyDescent="0.35">
      <c r="B22" s="36" t="s">
        <v>49</v>
      </c>
      <c r="C22" s="36" t="s">
        <v>50</v>
      </c>
      <c r="D22" s="36" t="s">
        <v>75</v>
      </c>
      <c r="E22" s="38"/>
      <c r="F22" s="39"/>
      <c r="G22" s="40" t="b">
        <f t="shared" si="3"/>
        <v>1</v>
      </c>
      <c r="H22" s="41">
        <v>0.03</v>
      </c>
      <c r="I22" s="40">
        <f t="shared" si="2"/>
        <v>0</v>
      </c>
      <c r="J22" s="40">
        <f t="shared" si="1"/>
        <v>0</v>
      </c>
      <c r="K22" s="40"/>
    </row>
    <row r="23" spans="2:11" ht="126" x14ac:dyDescent="0.35">
      <c r="B23" s="36" t="s">
        <v>51</v>
      </c>
      <c r="C23" s="36" t="s">
        <v>52</v>
      </c>
      <c r="D23" s="36" t="s">
        <v>76</v>
      </c>
      <c r="E23" s="38"/>
      <c r="F23" s="39"/>
      <c r="G23" s="40" t="b">
        <f t="shared" si="3"/>
        <v>1</v>
      </c>
      <c r="H23" s="41">
        <v>0.03</v>
      </c>
      <c r="I23" s="40">
        <f t="shared" si="2"/>
        <v>0</v>
      </c>
      <c r="J23" s="40">
        <f t="shared" si="1"/>
        <v>0</v>
      </c>
      <c r="K23" s="40"/>
    </row>
    <row r="24" spans="2:11" ht="131" customHeight="1" x14ac:dyDescent="0.35">
      <c r="B24" s="36" t="s">
        <v>53</v>
      </c>
      <c r="C24" s="36" t="s">
        <v>54</v>
      </c>
      <c r="D24" s="36" t="s">
        <v>77</v>
      </c>
      <c r="E24" s="38"/>
      <c r="F24" s="39"/>
      <c r="G24" s="40" t="b">
        <f t="shared" si="3"/>
        <v>1</v>
      </c>
      <c r="H24" s="41">
        <v>0.03</v>
      </c>
      <c r="I24" s="40">
        <f t="shared" si="2"/>
        <v>0</v>
      </c>
      <c r="J24" s="40">
        <f t="shared" si="1"/>
        <v>0</v>
      </c>
      <c r="K24" s="40"/>
    </row>
    <row r="25" spans="2:11" ht="126" x14ac:dyDescent="0.35">
      <c r="B25" s="36" t="s">
        <v>55</v>
      </c>
      <c r="C25" s="36" t="s">
        <v>56</v>
      </c>
      <c r="D25" s="36" t="s">
        <v>78</v>
      </c>
      <c r="E25" s="38"/>
      <c r="F25" s="39"/>
      <c r="G25" s="40" t="b">
        <f t="shared" si="3"/>
        <v>1</v>
      </c>
      <c r="H25" s="41">
        <v>0.03</v>
      </c>
      <c r="I25" s="40">
        <f t="shared" si="2"/>
        <v>0</v>
      </c>
      <c r="J25" s="40">
        <f t="shared" si="1"/>
        <v>0</v>
      </c>
      <c r="K25" s="40"/>
    </row>
    <row r="26" spans="2:11" ht="126" x14ac:dyDescent="0.35">
      <c r="B26" s="36" t="s">
        <v>57</v>
      </c>
      <c r="C26" s="36" t="s">
        <v>58</v>
      </c>
      <c r="D26" s="36" t="s">
        <v>79</v>
      </c>
      <c r="E26" s="38"/>
      <c r="F26" s="39"/>
      <c r="G26" s="40" t="b">
        <f t="shared" si="3"/>
        <v>1</v>
      </c>
      <c r="H26" s="41">
        <v>0.03</v>
      </c>
      <c r="I26" s="40">
        <f t="shared" si="2"/>
        <v>0</v>
      </c>
      <c r="J26" s="40">
        <f t="shared" si="1"/>
        <v>0</v>
      </c>
      <c r="K26" s="40"/>
    </row>
    <row r="27" spans="2:11" ht="338" x14ac:dyDescent="0.35">
      <c r="B27" s="36" t="s">
        <v>59</v>
      </c>
      <c r="C27" s="36" t="s">
        <v>70</v>
      </c>
      <c r="D27" s="37" t="s">
        <v>86</v>
      </c>
      <c r="E27" s="38"/>
      <c r="F27" s="39"/>
      <c r="G27" s="40" t="b">
        <f t="shared" si="3"/>
        <v>1</v>
      </c>
      <c r="H27" s="41">
        <v>0.1</v>
      </c>
      <c r="I27" s="40">
        <f t="shared" si="2"/>
        <v>0</v>
      </c>
      <c r="J27" s="40">
        <f t="shared" si="1"/>
        <v>0</v>
      </c>
      <c r="K27" s="40"/>
    </row>
    <row r="28" spans="2:11" ht="125.5" x14ac:dyDescent="0.35">
      <c r="B28" s="36" t="s">
        <v>60</v>
      </c>
      <c r="C28" s="36" t="s">
        <v>61</v>
      </c>
      <c r="D28" s="36" t="s">
        <v>80</v>
      </c>
      <c r="E28" s="38"/>
      <c r="F28" s="39"/>
      <c r="G28" s="40" t="b">
        <f t="shared" si="3"/>
        <v>1</v>
      </c>
      <c r="H28" s="41">
        <v>0.1</v>
      </c>
      <c r="I28" s="40">
        <f t="shared" si="2"/>
        <v>0</v>
      </c>
      <c r="J28" s="40">
        <f t="shared" si="1"/>
        <v>0</v>
      </c>
      <c r="K28" s="40"/>
    </row>
    <row r="29" spans="2:11" ht="125.5" x14ac:dyDescent="0.35">
      <c r="B29" s="42" t="s">
        <v>62</v>
      </c>
      <c r="C29" s="36" t="s">
        <v>63</v>
      </c>
      <c r="D29" s="36" t="s">
        <v>81</v>
      </c>
      <c r="E29" s="38"/>
      <c r="F29" s="39"/>
      <c r="G29" s="40" t="b">
        <f>I29&lt;$G$13</f>
        <v>1</v>
      </c>
      <c r="H29" s="41">
        <v>0.05</v>
      </c>
      <c r="I29" s="40">
        <f t="shared" si="2"/>
        <v>0</v>
      </c>
      <c r="J29" s="40">
        <f t="shared" si="1"/>
        <v>0</v>
      </c>
      <c r="K29" s="40"/>
    </row>
    <row r="30" spans="2:11" ht="125.5" x14ac:dyDescent="0.35">
      <c r="B30" s="42" t="s">
        <v>64</v>
      </c>
      <c r="C30" s="36" t="s">
        <v>66</v>
      </c>
      <c r="D30" s="36" t="s">
        <v>82</v>
      </c>
      <c r="E30" s="38"/>
      <c r="F30" s="39"/>
      <c r="G30" s="40" t="b">
        <f>I30&lt;$G$13</f>
        <v>1</v>
      </c>
      <c r="H30" s="41">
        <v>0.05</v>
      </c>
      <c r="I30" s="40">
        <f t="shared" si="2"/>
        <v>0</v>
      </c>
      <c r="J30" s="40">
        <f t="shared" si="1"/>
        <v>0</v>
      </c>
      <c r="K30" s="40"/>
    </row>
    <row r="31" spans="2:11" ht="171.75" customHeight="1" x14ac:dyDescent="0.35">
      <c r="B31" s="36" t="s">
        <v>65</v>
      </c>
      <c r="C31" s="43" t="s">
        <v>89</v>
      </c>
      <c r="D31" s="36" t="s">
        <v>83</v>
      </c>
      <c r="E31" s="38"/>
      <c r="F31" s="39"/>
      <c r="G31" s="40" t="b">
        <f>I31&lt;$G$13</f>
        <v>1</v>
      </c>
      <c r="H31" s="41">
        <v>0.05</v>
      </c>
      <c r="I31" s="40">
        <f t="shared" si="2"/>
        <v>0</v>
      </c>
      <c r="J31" s="40">
        <f t="shared" si="1"/>
        <v>0</v>
      </c>
      <c r="K31" s="40"/>
    </row>
    <row r="32" spans="2:11" x14ac:dyDescent="0.35">
      <c r="I32" s="11">
        <f>SUM(I14:I31)</f>
        <v>0</v>
      </c>
      <c r="J32" s="11">
        <f>SUM(J14:J31)</f>
        <v>0</v>
      </c>
    </row>
  </sheetData>
  <mergeCells count="7">
    <mergeCell ref="B11:K11"/>
    <mergeCell ref="B13:F13"/>
    <mergeCell ref="B1:K1"/>
    <mergeCell ref="B3:C3"/>
    <mergeCell ref="D3:K3"/>
    <mergeCell ref="B4:C4"/>
    <mergeCell ref="D4:K4"/>
  </mergeCells>
  <dataValidations count="4">
    <dataValidation type="list" allowBlank="1" showErrorMessage="1" sqref="E14:E15 E19 E22:E26" xr:uid="{00000000-0002-0000-0100-000000000000}">
      <formula1>$D$6:$D$7</formula1>
      <formula2>0</formula2>
    </dataValidation>
    <dataValidation type="list" allowBlank="1" showErrorMessage="1" sqref="E20:E21" xr:uid="{00000000-0002-0000-0100-000002000000}">
      <formula1>$E$6:$E$7</formula1>
      <formula2>0</formula2>
    </dataValidation>
    <dataValidation type="list" allowBlank="1" showErrorMessage="1" sqref="E16:E17 E27:E31" xr:uid="{00000000-0002-0000-0100-000003000000}">
      <formula1>$E$6:$E$8</formula1>
      <formula2>0</formula2>
    </dataValidation>
    <dataValidation type="list" allowBlank="1" showErrorMessage="1" sqref="E18" xr:uid="{00000000-0002-0000-0100-000004000000}">
      <formula1>$E$6:$E$7</formula1>
    </dataValidation>
  </dataValidation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topLeftCell="A14" zoomScaleNormal="100" workbookViewId="0">
      <selection activeCell="C31" sqref="C31"/>
    </sheetView>
  </sheetViews>
  <sheetFormatPr defaultColWidth="15.1796875" defaultRowHeight="14" x14ac:dyDescent="0.35"/>
  <cols>
    <col min="1" max="1" width="0.453125" style="11" customWidth="1"/>
    <col min="2" max="2" width="15.6328125" style="11" customWidth="1"/>
    <col min="3" max="3" width="47.453125" style="11" customWidth="1"/>
    <col min="4" max="4" width="63.453125" style="11" customWidth="1"/>
    <col min="5" max="5" width="14.1796875" style="11" customWidth="1"/>
    <col min="6" max="6" width="51.453125" style="11" customWidth="1"/>
    <col min="7" max="7" width="16.453125" style="11" hidden="1" customWidth="1"/>
    <col min="8" max="8" width="21.81640625" style="11" customWidth="1"/>
    <col min="9" max="9" width="8.453125" style="11" customWidth="1"/>
    <col min="10" max="10" width="11.453125" style="11" customWidth="1"/>
    <col min="11" max="11" width="9.6328125" style="11" customWidth="1"/>
    <col min="12" max="12" width="1.453125" style="11" customWidth="1"/>
    <col min="13" max="21" width="5.6328125" style="11" customWidth="1"/>
    <col min="22" max="26" width="13.36328125" style="11" customWidth="1"/>
    <col min="27" max="16384" width="15.1796875" style="11"/>
  </cols>
  <sheetData>
    <row r="1" spans="1:12" ht="18" customHeight="1" x14ac:dyDescent="0.35">
      <c r="B1" s="55" t="s">
        <v>88</v>
      </c>
      <c r="C1" s="55"/>
      <c r="D1" s="55"/>
      <c r="E1" s="55"/>
      <c r="F1" s="55"/>
      <c r="G1" s="55"/>
      <c r="H1" s="55"/>
      <c r="I1" s="55"/>
      <c r="J1" s="55"/>
      <c r="K1" s="55"/>
    </row>
    <row r="3" spans="1:12" x14ac:dyDescent="0.35">
      <c r="B3" s="56"/>
      <c r="C3" s="56"/>
      <c r="D3" s="56"/>
      <c r="E3" s="56"/>
      <c r="F3" s="56"/>
      <c r="G3" s="56"/>
      <c r="H3" s="56"/>
      <c r="I3" s="56"/>
      <c r="J3" s="56"/>
      <c r="K3" s="56"/>
    </row>
    <row r="4" spans="1:12" ht="14.25" customHeight="1" x14ac:dyDescent="0.35">
      <c r="B4" s="57" t="s">
        <v>19</v>
      </c>
      <c r="C4" s="57"/>
      <c r="D4" s="58"/>
      <c r="E4" s="58"/>
      <c r="F4" s="58"/>
      <c r="G4" s="58"/>
      <c r="H4" s="58"/>
      <c r="I4" s="58"/>
      <c r="J4" s="58"/>
      <c r="K4" s="58"/>
    </row>
    <row r="5" spans="1:12" ht="17.5" x14ac:dyDescent="0.35">
      <c r="B5" s="12"/>
      <c r="C5" s="13"/>
      <c r="D5" s="13"/>
      <c r="E5" s="13"/>
      <c r="F5" s="13"/>
      <c r="G5" s="13"/>
      <c r="H5" s="13"/>
      <c r="I5" s="13"/>
      <c r="J5" s="13"/>
      <c r="K5" s="13"/>
    </row>
    <row r="6" spans="1:12" x14ac:dyDescent="0.35">
      <c r="B6" s="14">
        <v>0</v>
      </c>
      <c r="C6" s="14">
        <v>0</v>
      </c>
      <c r="D6" s="14" t="s">
        <v>20</v>
      </c>
      <c r="E6" s="14" t="s">
        <v>20</v>
      </c>
      <c r="F6" s="14"/>
      <c r="H6" s="15" t="s">
        <v>21</v>
      </c>
      <c r="I6" s="16"/>
      <c r="J6" s="16"/>
      <c r="K6" s="17" t="str">
        <f>IF(AND(K7="PASS",K8="PASS",K9="PASS"), "PASS","FAIL")</f>
        <v>FAIL</v>
      </c>
    </row>
    <row r="7" spans="1:12" x14ac:dyDescent="0.35">
      <c r="B7" s="14">
        <v>10</v>
      </c>
      <c r="C7" s="14">
        <v>5</v>
      </c>
      <c r="D7" s="14" t="s">
        <v>22</v>
      </c>
      <c r="E7" s="14" t="s">
        <v>23</v>
      </c>
      <c r="F7" s="14" t="s">
        <v>24</v>
      </c>
      <c r="H7" s="18" t="s">
        <v>25</v>
      </c>
      <c r="I7" s="19"/>
      <c r="J7" s="19"/>
      <c r="K7" s="20" t="str">
        <f>IF((OR(G14:G31)),"FAIL","PASS")</f>
        <v>FAIL</v>
      </c>
    </row>
    <row r="8" spans="1:12" x14ac:dyDescent="0.35">
      <c r="B8" s="14"/>
      <c r="C8" s="14">
        <v>10</v>
      </c>
      <c r="D8" s="14"/>
      <c r="E8" s="14" t="s">
        <v>22</v>
      </c>
      <c r="F8" s="14"/>
      <c r="H8" s="21" t="s">
        <v>26</v>
      </c>
      <c r="I8" s="22"/>
      <c r="J8" s="23"/>
      <c r="K8" s="24" t="str">
        <f>IF(J9&gt;J8,"PASS","FAIL")</f>
        <v>FAIL</v>
      </c>
    </row>
    <row r="9" spans="1:12" x14ac:dyDescent="0.35">
      <c r="B9" s="14"/>
      <c r="C9" s="14"/>
      <c r="D9" s="14"/>
      <c r="E9" s="14"/>
      <c r="F9" s="14"/>
      <c r="H9" s="25" t="s">
        <v>27</v>
      </c>
      <c r="I9" s="26">
        <v>0.7</v>
      </c>
      <c r="J9" s="27">
        <f>J13</f>
        <v>0</v>
      </c>
      <c r="K9" s="28" t="str">
        <f>IF(J9&gt;=I9,"PASS","FAIL")</f>
        <v>FAIL</v>
      </c>
    </row>
    <row r="11" spans="1:12" ht="13.5" customHeight="1" x14ac:dyDescent="0.35">
      <c r="A11" s="29"/>
      <c r="B11" s="53" t="s">
        <v>28</v>
      </c>
      <c r="C11" s="53"/>
      <c r="D11" s="53"/>
      <c r="E11" s="53"/>
      <c r="F11" s="53"/>
      <c r="G11" s="53"/>
      <c r="H11" s="53"/>
      <c r="I11" s="53"/>
      <c r="J11" s="53"/>
      <c r="K11" s="53"/>
    </row>
    <row r="12" spans="1:12" ht="42" x14ac:dyDescent="0.35">
      <c r="A12" s="29"/>
      <c r="B12" s="1" t="s">
        <v>9</v>
      </c>
      <c r="C12" s="1" t="s">
        <v>10</v>
      </c>
      <c r="D12" s="1" t="s">
        <v>11</v>
      </c>
      <c r="E12" s="1" t="s">
        <v>12</v>
      </c>
      <c r="F12" s="30" t="s">
        <v>29</v>
      </c>
      <c r="G12" s="31" t="s">
        <v>30</v>
      </c>
      <c r="H12" s="31" t="s">
        <v>31</v>
      </c>
      <c r="I12" s="31" t="s">
        <v>13</v>
      </c>
      <c r="J12" s="31" t="s">
        <v>32</v>
      </c>
      <c r="K12" s="31"/>
      <c r="L12" s="32"/>
    </row>
    <row r="13" spans="1:12" ht="13.5" customHeight="1" x14ac:dyDescent="0.35">
      <c r="A13" s="33"/>
      <c r="B13" s="54" t="s">
        <v>33</v>
      </c>
      <c r="C13" s="54"/>
      <c r="D13" s="54"/>
      <c r="E13" s="54"/>
      <c r="F13" s="54"/>
      <c r="G13" s="34">
        <v>5</v>
      </c>
      <c r="H13" s="35">
        <f>SUM(H14:H31)</f>
        <v>1.0000000000000002</v>
      </c>
      <c r="I13" s="35"/>
      <c r="J13" s="35">
        <f>SUMPRODUCT(I14:I31,H14:H31)/10</f>
        <v>0</v>
      </c>
      <c r="K13" s="35"/>
      <c r="L13" s="33"/>
    </row>
    <row r="14" spans="1:12" ht="101" x14ac:dyDescent="0.35">
      <c r="B14" s="36" t="s">
        <v>34</v>
      </c>
      <c r="C14" s="37" t="s">
        <v>35</v>
      </c>
      <c r="D14" s="37" t="s">
        <v>71</v>
      </c>
      <c r="E14" s="38"/>
      <c r="F14" s="39"/>
      <c r="G14" s="40" t="b">
        <f>I14&lt;$G$13</f>
        <v>1</v>
      </c>
      <c r="H14" s="41">
        <v>0.08</v>
      </c>
      <c r="I14" s="40">
        <f>IF(E14 = "Comply",10,IF(E14 = "Partial Compliance",5,IF(E14 = "Do Not Comply",0,)))</f>
        <v>0</v>
      </c>
      <c r="J14" s="40">
        <f>H14*10*I14</f>
        <v>0</v>
      </c>
      <c r="K14" s="40"/>
    </row>
    <row r="15" spans="1:12" ht="126.5" x14ac:dyDescent="0.35">
      <c r="B15" s="36" t="s">
        <v>36</v>
      </c>
      <c r="C15" s="37" t="s">
        <v>67</v>
      </c>
      <c r="D15" s="37" t="s">
        <v>84</v>
      </c>
      <c r="E15" s="38"/>
      <c r="F15" s="39"/>
      <c r="G15" s="40" t="b">
        <f>I15&lt;$G$13</f>
        <v>1</v>
      </c>
      <c r="H15" s="41">
        <v>0.08</v>
      </c>
      <c r="I15" s="40">
        <f t="shared" ref="I15" si="0">IF(E15 = "Comply",10,IF(E15 = "Partial Compliance",5,IF(E15 = "Do Not Comply",0,)))</f>
        <v>0</v>
      </c>
      <c r="J15" s="40">
        <f t="shared" ref="J15:J31" si="1">H15*10*I15</f>
        <v>0</v>
      </c>
      <c r="K15" s="40"/>
    </row>
    <row r="16" spans="1:12" ht="216" customHeight="1" x14ac:dyDescent="0.35">
      <c r="B16" s="43" t="s">
        <v>37</v>
      </c>
      <c r="C16" s="43" t="s">
        <v>68</v>
      </c>
      <c r="D16" s="43" t="s">
        <v>85</v>
      </c>
      <c r="E16" s="38"/>
      <c r="F16" s="39"/>
      <c r="G16" s="40" t="b">
        <f>I16&lt;$G$13</f>
        <v>1</v>
      </c>
      <c r="H16" s="41">
        <v>0.06</v>
      </c>
      <c r="I16" s="40">
        <f>IF(E16 = "Comply",10,IF(E16 = "Partial Compliance",5,IF(E16 = "Do Not Comply",0,)))</f>
        <v>0</v>
      </c>
      <c r="J16" s="40">
        <f t="shared" si="1"/>
        <v>0</v>
      </c>
      <c r="K16" s="40"/>
    </row>
    <row r="17" spans="2:11" ht="140.25" customHeight="1" x14ac:dyDescent="0.35">
      <c r="B17" s="36" t="s">
        <v>38</v>
      </c>
      <c r="C17" s="36" t="s">
        <v>39</v>
      </c>
      <c r="D17" s="36" t="s">
        <v>72</v>
      </c>
      <c r="E17" s="38"/>
      <c r="F17" s="39"/>
      <c r="G17" s="40" t="b">
        <f>I17&lt;$G$13</f>
        <v>1</v>
      </c>
      <c r="H17" s="41">
        <v>0.05</v>
      </c>
      <c r="I17" s="40">
        <f t="shared" ref="I17:I31" si="2">IF(E17 = "Comply",10,IF(E17 = "Partial Compliance",5,IF(E17 = "Do Not Comply",0,)))</f>
        <v>0</v>
      </c>
      <c r="J17" s="40">
        <f t="shared" si="1"/>
        <v>0</v>
      </c>
      <c r="K17" s="40"/>
    </row>
    <row r="18" spans="2:11" ht="140.25" customHeight="1" x14ac:dyDescent="0.35">
      <c r="B18" s="44" t="s">
        <v>40</v>
      </c>
      <c r="C18" s="37" t="s">
        <v>41</v>
      </c>
      <c r="D18" s="45" t="s">
        <v>69</v>
      </c>
      <c r="E18" s="38"/>
      <c r="F18" s="39"/>
      <c r="G18" s="40" t="b">
        <f>I18&lt;$G$13</f>
        <v>1</v>
      </c>
      <c r="H18" s="41">
        <v>0.08</v>
      </c>
      <c r="I18" s="40">
        <f t="shared" si="2"/>
        <v>0</v>
      </c>
      <c r="J18" s="40">
        <f t="shared" si="1"/>
        <v>0</v>
      </c>
      <c r="K18" s="40"/>
    </row>
    <row r="19" spans="2:11" ht="120" customHeight="1" x14ac:dyDescent="0.35">
      <c r="B19" s="36" t="s">
        <v>42</v>
      </c>
      <c r="C19" s="36" t="s">
        <v>43</v>
      </c>
      <c r="D19" s="36" t="s">
        <v>44</v>
      </c>
      <c r="E19" s="38"/>
      <c r="F19" s="39"/>
      <c r="G19" s="40" t="b">
        <f t="shared" ref="G19:G28" si="3">I19&lt;$G$13</f>
        <v>1</v>
      </c>
      <c r="H19" s="41">
        <v>0.05</v>
      </c>
      <c r="I19" s="40">
        <f t="shared" si="2"/>
        <v>0</v>
      </c>
      <c r="J19" s="40">
        <f t="shared" si="1"/>
        <v>0</v>
      </c>
      <c r="K19" s="40"/>
    </row>
    <row r="20" spans="2:11" ht="163" x14ac:dyDescent="0.35">
      <c r="B20" s="36" t="s">
        <v>45</v>
      </c>
      <c r="C20" s="36" t="s">
        <v>46</v>
      </c>
      <c r="D20" s="36" t="s">
        <v>73</v>
      </c>
      <c r="E20" s="38"/>
      <c r="F20" s="39"/>
      <c r="G20" s="40" t="b">
        <f t="shared" si="3"/>
        <v>1</v>
      </c>
      <c r="H20" s="41">
        <v>0.05</v>
      </c>
      <c r="I20" s="40">
        <f t="shared" si="2"/>
        <v>0</v>
      </c>
      <c r="J20" s="40">
        <f t="shared" si="1"/>
        <v>0</v>
      </c>
      <c r="K20" s="40"/>
    </row>
    <row r="21" spans="2:11" ht="200.5" x14ac:dyDescent="0.35">
      <c r="B21" s="36" t="s">
        <v>47</v>
      </c>
      <c r="C21" s="36" t="s">
        <v>48</v>
      </c>
      <c r="D21" s="36" t="s">
        <v>74</v>
      </c>
      <c r="E21" s="38"/>
      <c r="F21" s="39"/>
      <c r="G21" s="40" t="b">
        <f t="shared" si="3"/>
        <v>1</v>
      </c>
      <c r="H21" s="41">
        <v>0.05</v>
      </c>
      <c r="I21" s="40">
        <f t="shared" si="2"/>
        <v>0</v>
      </c>
      <c r="J21" s="40">
        <f t="shared" si="1"/>
        <v>0</v>
      </c>
      <c r="K21" s="40"/>
    </row>
    <row r="22" spans="2:11" ht="163.5" x14ac:dyDescent="0.35">
      <c r="B22" s="36" t="s">
        <v>49</v>
      </c>
      <c r="C22" s="36" t="s">
        <v>50</v>
      </c>
      <c r="D22" s="36" t="s">
        <v>75</v>
      </c>
      <c r="E22" s="38"/>
      <c r="F22" s="39"/>
      <c r="G22" s="40" t="b">
        <f t="shared" si="3"/>
        <v>1</v>
      </c>
      <c r="H22" s="41">
        <v>0.03</v>
      </c>
      <c r="I22" s="40">
        <f t="shared" si="2"/>
        <v>0</v>
      </c>
      <c r="J22" s="40">
        <f t="shared" si="1"/>
        <v>0</v>
      </c>
      <c r="K22" s="40"/>
    </row>
    <row r="23" spans="2:11" ht="126" x14ac:dyDescent="0.35">
      <c r="B23" s="36" t="s">
        <v>51</v>
      </c>
      <c r="C23" s="36" t="s">
        <v>52</v>
      </c>
      <c r="D23" s="36" t="s">
        <v>76</v>
      </c>
      <c r="E23" s="38"/>
      <c r="F23" s="39"/>
      <c r="G23" s="40" t="b">
        <f t="shared" si="3"/>
        <v>1</v>
      </c>
      <c r="H23" s="41">
        <v>0.03</v>
      </c>
      <c r="I23" s="40">
        <f t="shared" si="2"/>
        <v>0</v>
      </c>
      <c r="J23" s="40">
        <f t="shared" si="1"/>
        <v>0</v>
      </c>
      <c r="K23" s="40"/>
    </row>
    <row r="24" spans="2:11" ht="131" customHeight="1" x14ac:dyDescent="0.35">
      <c r="B24" s="36" t="s">
        <v>53</v>
      </c>
      <c r="C24" s="36" t="s">
        <v>54</v>
      </c>
      <c r="D24" s="36" t="s">
        <v>77</v>
      </c>
      <c r="E24" s="38"/>
      <c r="F24" s="39"/>
      <c r="G24" s="40" t="b">
        <f t="shared" si="3"/>
        <v>1</v>
      </c>
      <c r="H24" s="41">
        <v>0.03</v>
      </c>
      <c r="I24" s="40">
        <f t="shared" si="2"/>
        <v>0</v>
      </c>
      <c r="J24" s="40">
        <f t="shared" si="1"/>
        <v>0</v>
      </c>
      <c r="K24" s="40"/>
    </row>
    <row r="25" spans="2:11" ht="126" x14ac:dyDescent="0.35">
      <c r="B25" s="36" t="s">
        <v>55</v>
      </c>
      <c r="C25" s="36" t="s">
        <v>56</v>
      </c>
      <c r="D25" s="36" t="s">
        <v>78</v>
      </c>
      <c r="E25" s="38"/>
      <c r="F25" s="39"/>
      <c r="G25" s="40" t="b">
        <f t="shared" si="3"/>
        <v>1</v>
      </c>
      <c r="H25" s="41">
        <v>0.03</v>
      </c>
      <c r="I25" s="40">
        <f t="shared" si="2"/>
        <v>0</v>
      </c>
      <c r="J25" s="40">
        <f t="shared" si="1"/>
        <v>0</v>
      </c>
      <c r="K25" s="40"/>
    </row>
    <row r="26" spans="2:11" ht="126" x14ac:dyDescent="0.35">
      <c r="B26" s="36" t="s">
        <v>57</v>
      </c>
      <c r="C26" s="36" t="s">
        <v>58</v>
      </c>
      <c r="D26" s="36" t="s">
        <v>79</v>
      </c>
      <c r="E26" s="38"/>
      <c r="F26" s="39"/>
      <c r="G26" s="40" t="b">
        <f t="shared" si="3"/>
        <v>1</v>
      </c>
      <c r="H26" s="41">
        <v>0.03</v>
      </c>
      <c r="I26" s="40">
        <f t="shared" si="2"/>
        <v>0</v>
      </c>
      <c r="J26" s="40">
        <f t="shared" si="1"/>
        <v>0</v>
      </c>
      <c r="K26" s="40"/>
    </row>
    <row r="27" spans="2:11" ht="338" x14ac:dyDescent="0.35">
      <c r="B27" s="36" t="s">
        <v>59</v>
      </c>
      <c r="C27" s="36" t="s">
        <v>70</v>
      </c>
      <c r="D27" s="37" t="s">
        <v>86</v>
      </c>
      <c r="E27" s="38"/>
      <c r="F27" s="39"/>
      <c r="G27" s="40" t="b">
        <f t="shared" si="3"/>
        <v>1</v>
      </c>
      <c r="H27" s="41">
        <v>0.1</v>
      </c>
      <c r="I27" s="40">
        <f t="shared" si="2"/>
        <v>0</v>
      </c>
      <c r="J27" s="40">
        <f t="shared" si="1"/>
        <v>0</v>
      </c>
      <c r="K27" s="40"/>
    </row>
    <row r="28" spans="2:11" ht="125.5" x14ac:dyDescent="0.35">
      <c r="B28" s="36" t="s">
        <v>60</v>
      </c>
      <c r="C28" s="36" t="s">
        <v>61</v>
      </c>
      <c r="D28" s="36" t="s">
        <v>80</v>
      </c>
      <c r="E28" s="38"/>
      <c r="F28" s="39"/>
      <c r="G28" s="40" t="b">
        <f t="shared" si="3"/>
        <v>1</v>
      </c>
      <c r="H28" s="41">
        <v>0.1</v>
      </c>
      <c r="I28" s="40">
        <f t="shared" si="2"/>
        <v>0</v>
      </c>
      <c r="J28" s="40">
        <f t="shared" si="1"/>
        <v>0</v>
      </c>
      <c r="K28" s="40"/>
    </row>
    <row r="29" spans="2:11" ht="125.5" x14ac:dyDescent="0.35">
      <c r="B29" s="42" t="s">
        <v>62</v>
      </c>
      <c r="C29" s="36" t="s">
        <v>63</v>
      </c>
      <c r="D29" s="36" t="s">
        <v>81</v>
      </c>
      <c r="E29" s="38"/>
      <c r="F29" s="39"/>
      <c r="G29" s="40" t="b">
        <f>I29&lt;$G$13</f>
        <v>1</v>
      </c>
      <c r="H29" s="41">
        <v>0.05</v>
      </c>
      <c r="I29" s="40">
        <f t="shared" si="2"/>
        <v>0</v>
      </c>
      <c r="J29" s="40">
        <f t="shared" si="1"/>
        <v>0</v>
      </c>
      <c r="K29" s="40"/>
    </row>
    <row r="30" spans="2:11" ht="125.5" x14ac:dyDescent="0.35">
      <c r="B30" s="42" t="s">
        <v>64</v>
      </c>
      <c r="C30" s="36" t="s">
        <v>66</v>
      </c>
      <c r="D30" s="36" t="s">
        <v>82</v>
      </c>
      <c r="E30" s="38"/>
      <c r="F30" s="39"/>
      <c r="G30" s="40" t="b">
        <f>I30&lt;$G$13</f>
        <v>1</v>
      </c>
      <c r="H30" s="41">
        <v>0.05</v>
      </c>
      <c r="I30" s="40">
        <f t="shared" si="2"/>
        <v>0</v>
      </c>
      <c r="J30" s="40">
        <f t="shared" si="1"/>
        <v>0</v>
      </c>
      <c r="K30" s="40"/>
    </row>
    <row r="31" spans="2:11" ht="171.75" customHeight="1" x14ac:dyDescent="0.35">
      <c r="B31" s="36" t="s">
        <v>65</v>
      </c>
      <c r="C31" s="43" t="s">
        <v>89</v>
      </c>
      <c r="D31" s="36" t="s">
        <v>83</v>
      </c>
      <c r="E31" s="38"/>
      <c r="F31" s="39"/>
      <c r="G31" s="40" t="b">
        <f>I31&lt;$G$13</f>
        <v>1</v>
      </c>
      <c r="H31" s="41">
        <v>0.05</v>
      </c>
      <c r="I31" s="40">
        <f t="shared" si="2"/>
        <v>0</v>
      </c>
      <c r="J31" s="40">
        <f t="shared" si="1"/>
        <v>0</v>
      </c>
      <c r="K31" s="40"/>
    </row>
    <row r="32" spans="2:11" x14ac:dyDescent="0.35">
      <c r="I32" s="11">
        <f>SUM(I14:I31)</f>
        <v>0</v>
      </c>
      <c r="J32" s="11">
        <f>SUM(J14:J31)</f>
        <v>0</v>
      </c>
    </row>
  </sheetData>
  <mergeCells count="7">
    <mergeCell ref="B11:K11"/>
    <mergeCell ref="B13:F13"/>
    <mergeCell ref="B1:K1"/>
    <mergeCell ref="B3:C3"/>
    <mergeCell ref="D3:K3"/>
    <mergeCell ref="B4:C4"/>
    <mergeCell ref="D4:K4"/>
  </mergeCells>
  <dataValidations count="4">
    <dataValidation type="list" allowBlank="1" showErrorMessage="1" sqref="E14:E15 E19 E22:E26" xr:uid="{B6044929-AF0F-4C4F-BDC2-868E73E58092}">
      <formula1>$D$6:$D$7</formula1>
      <formula2>0</formula2>
    </dataValidation>
    <dataValidation type="list" allowBlank="1" showErrorMessage="1" sqref="E16:E17 E27:E31" xr:uid="{F78D371D-1B1F-4AD0-80A8-FFFB666D12C1}">
      <formula1>$E$6:$E$8</formula1>
      <formula2>0</formula2>
    </dataValidation>
    <dataValidation type="list" allowBlank="1" showErrorMessage="1" sqref="E20:E21" xr:uid="{D73707D0-8B61-4F2A-B625-259DE162D64B}">
      <formula1>$E$6:$E$7</formula1>
      <formula2>0</formula2>
    </dataValidation>
    <dataValidation type="list" allowBlank="1" showErrorMessage="1" sqref="E18" xr:uid="{BB36EFB0-A917-4BFC-BA8A-80EF8DCEC3E8}">
      <formula1>$E$6:$E$7</formula1>
    </dataValidation>
  </dataValidation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tabSelected="1" zoomScale="90" zoomScaleNormal="90" workbookViewId="0">
      <selection activeCell="J14" sqref="J14"/>
    </sheetView>
  </sheetViews>
  <sheetFormatPr defaultColWidth="15.1796875" defaultRowHeight="14" x14ac:dyDescent="0.35"/>
  <cols>
    <col min="1" max="1" width="0.453125" style="11" customWidth="1"/>
    <col min="2" max="2" width="15.6328125" style="11" customWidth="1"/>
    <col min="3" max="3" width="47.453125" style="11" customWidth="1"/>
    <col min="4" max="4" width="63.453125" style="11" customWidth="1"/>
    <col min="5" max="5" width="14.1796875" style="11" customWidth="1"/>
    <col min="6" max="6" width="51.453125" style="11" customWidth="1"/>
    <col min="7" max="7" width="16.453125" style="11" hidden="1" customWidth="1"/>
    <col min="8" max="8" width="21.81640625" style="11" customWidth="1"/>
    <col min="9" max="9" width="8.453125" style="11" customWidth="1"/>
    <col min="10" max="10" width="11.453125" style="11" customWidth="1"/>
    <col min="11" max="11" width="9.6328125" style="11" customWidth="1"/>
    <col min="12" max="12" width="1.453125" style="11" customWidth="1"/>
    <col min="13" max="21" width="5.6328125" style="11" customWidth="1"/>
    <col min="22" max="26" width="13.36328125" style="11" customWidth="1"/>
    <col min="27" max="16384" width="15.1796875" style="11"/>
  </cols>
  <sheetData>
    <row r="1" spans="1:12" ht="18" customHeight="1" x14ac:dyDescent="0.35">
      <c r="B1" s="55" t="s">
        <v>88</v>
      </c>
      <c r="C1" s="55"/>
      <c r="D1" s="55"/>
      <c r="E1" s="55"/>
      <c r="F1" s="55"/>
      <c r="G1" s="55"/>
      <c r="H1" s="55"/>
      <c r="I1" s="55"/>
      <c r="J1" s="55"/>
      <c r="K1" s="55"/>
    </row>
    <row r="3" spans="1:12" x14ac:dyDescent="0.35">
      <c r="B3" s="56"/>
      <c r="C3" s="56"/>
      <c r="D3" s="56"/>
      <c r="E3" s="56"/>
      <c r="F3" s="56"/>
      <c r="G3" s="56"/>
      <c r="H3" s="56"/>
      <c r="I3" s="56"/>
      <c r="J3" s="56"/>
      <c r="K3" s="56"/>
    </row>
    <row r="4" spans="1:12" ht="14.25" customHeight="1" x14ac:dyDescent="0.35">
      <c r="B4" s="57" t="s">
        <v>19</v>
      </c>
      <c r="C4" s="57"/>
      <c r="D4" s="58"/>
      <c r="E4" s="58"/>
      <c r="F4" s="58"/>
      <c r="G4" s="58"/>
      <c r="H4" s="58"/>
      <c r="I4" s="58"/>
      <c r="J4" s="58"/>
      <c r="K4" s="58"/>
    </row>
    <row r="5" spans="1:12" ht="17.5" x14ac:dyDescent="0.35">
      <c r="B5" s="12"/>
      <c r="C5" s="13"/>
      <c r="D5" s="13"/>
      <c r="E5" s="13"/>
      <c r="F5" s="13"/>
      <c r="G5" s="13"/>
      <c r="H5" s="13"/>
      <c r="I5" s="13"/>
      <c r="J5" s="13"/>
      <c r="K5" s="13"/>
    </row>
    <row r="6" spans="1:12" x14ac:dyDescent="0.35">
      <c r="B6" s="14">
        <v>0</v>
      </c>
      <c r="C6" s="14">
        <v>0</v>
      </c>
      <c r="D6" s="14" t="s">
        <v>20</v>
      </c>
      <c r="E6" s="14" t="s">
        <v>20</v>
      </c>
      <c r="F6" s="14"/>
      <c r="H6" s="15" t="s">
        <v>21</v>
      </c>
      <c r="I6" s="16"/>
      <c r="J6" s="16"/>
      <c r="K6" s="17" t="str">
        <f>IF(AND(K7="PASS",K8="PASS",K9="PASS"), "PASS","FAIL")</f>
        <v>FAIL</v>
      </c>
    </row>
    <row r="7" spans="1:12" x14ac:dyDescent="0.35">
      <c r="B7" s="14">
        <v>10</v>
      </c>
      <c r="C7" s="14">
        <v>5</v>
      </c>
      <c r="D7" s="14" t="s">
        <v>22</v>
      </c>
      <c r="E7" s="14" t="s">
        <v>23</v>
      </c>
      <c r="F7" s="14" t="s">
        <v>24</v>
      </c>
      <c r="H7" s="18" t="s">
        <v>25</v>
      </c>
      <c r="I7" s="19"/>
      <c r="J7" s="19"/>
      <c r="K7" s="20" t="str">
        <f>IF((OR(G14:G31)),"FAIL","PASS")</f>
        <v>FAIL</v>
      </c>
    </row>
    <row r="8" spans="1:12" x14ac:dyDescent="0.35">
      <c r="B8" s="14"/>
      <c r="C8" s="14">
        <v>10</v>
      </c>
      <c r="D8" s="14"/>
      <c r="E8" s="14" t="s">
        <v>22</v>
      </c>
      <c r="F8" s="14"/>
      <c r="H8" s="21" t="s">
        <v>26</v>
      </c>
      <c r="I8" s="22"/>
      <c r="J8" s="23"/>
      <c r="K8" s="24" t="str">
        <f>IF(J9&gt;J8,"PASS","FAIL")</f>
        <v>FAIL</v>
      </c>
    </row>
    <row r="9" spans="1:12" x14ac:dyDescent="0.35">
      <c r="B9" s="14"/>
      <c r="C9" s="14"/>
      <c r="D9" s="14"/>
      <c r="E9" s="14"/>
      <c r="F9" s="14"/>
      <c r="H9" s="25" t="s">
        <v>27</v>
      </c>
      <c r="I9" s="26">
        <v>0.7</v>
      </c>
      <c r="J9" s="27">
        <f>J13</f>
        <v>0</v>
      </c>
      <c r="K9" s="28" t="str">
        <f>IF(J9&gt;=I9,"PASS","FAIL")</f>
        <v>FAIL</v>
      </c>
    </row>
    <row r="11" spans="1:12" ht="13.5" customHeight="1" x14ac:dyDescent="0.35">
      <c r="A11" s="29"/>
      <c r="B11" s="53" t="s">
        <v>28</v>
      </c>
      <c r="C11" s="53"/>
      <c r="D11" s="53"/>
      <c r="E11" s="53"/>
      <c r="F11" s="53"/>
      <c r="G11" s="53"/>
      <c r="H11" s="53"/>
      <c r="I11" s="53"/>
      <c r="J11" s="53"/>
      <c r="K11" s="53"/>
    </row>
    <row r="12" spans="1:12" ht="42" x14ac:dyDescent="0.35">
      <c r="A12" s="29"/>
      <c r="B12" s="1" t="s">
        <v>9</v>
      </c>
      <c r="C12" s="1" t="s">
        <v>10</v>
      </c>
      <c r="D12" s="1" t="s">
        <v>11</v>
      </c>
      <c r="E12" s="1" t="s">
        <v>12</v>
      </c>
      <c r="F12" s="30" t="s">
        <v>29</v>
      </c>
      <c r="G12" s="31" t="s">
        <v>30</v>
      </c>
      <c r="H12" s="31" t="s">
        <v>31</v>
      </c>
      <c r="I12" s="31" t="s">
        <v>13</v>
      </c>
      <c r="J12" s="31" t="s">
        <v>32</v>
      </c>
      <c r="K12" s="31"/>
      <c r="L12" s="32"/>
    </row>
    <row r="13" spans="1:12" ht="13.5" customHeight="1" x14ac:dyDescent="0.35">
      <c r="A13" s="33"/>
      <c r="B13" s="54" t="s">
        <v>33</v>
      </c>
      <c r="C13" s="54"/>
      <c r="D13" s="54"/>
      <c r="E13" s="54"/>
      <c r="F13" s="54"/>
      <c r="G13" s="34">
        <v>5</v>
      </c>
      <c r="H13" s="35">
        <f>SUM(H14:H31)</f>
        <v>1.0000000000000002</v>
      </c>
      <c r="I13" s="35"/>
      <c r="J13" s="35">
        <f>SUMPRODUCT(I14:I31,H14:H31)/10</f>
        <v>0</v>
      </c>
      <c r="K13" s="35"/>
      <c r="L13" s="33"/>
    </row>
    <row r="14" spans="1:12" ht="101" x14ac:dyDescent="0.35">
      <c r="B14" s="36" t="s">
        <v>34</v>
      </c>
      <c r="C14" s="37" t="s">
        <v>35</v>
      </c>
      <c r="D14" s="37" t="s">
        <v>71</v>
      </c>
      <c r="E14" s="38"/>
      <c r="F14" s="39"/>
      <c r="G14" s="40" t="b">
        <f>I14&lt;$G$13</f>
        <v>1</v>
      </c>
      <c r="H14" s="41">
        <v>0.08</v>
      </c>
      <c r="I14" s="40">
        <f>IF(E14 = "Comply",10,IF(E14 = "Partial Compliance",5,IF(E14 = "Do Not Comply",0,)))</f>
        <v>0</v>
      </c>
      <c r="J14" s="40">
        <f>H14*10*I14</f>
        <v>0</v>
      </c>
      <c r="K14" s="40"/>
    </row>
    <row r="15" spans="1:12" ht="126.5" x14ac:dyDescent="0.35">
      <c r="B15" s="36" t="s">
        <v>36</v>
      </c>
      <c r="C15" s="37" t="s">
        <v>67</v>
      </c>
      <c r="D15" s="37" t="s">
        <v>84</v>
      </c>
      <c r="E15" s="38"/>
      <c r="F15" s="39"/>
      <c r="G15" s="40" t="b">
        <f>I15&lt;$G$13</f>
        <v>1</v>
      </c>
      <c r="H15" s="41">
        <v>0.08</v>
      </c>
      <c r="I15" s="40">
        <f t="shared" ref="I15" si="0">IF(E15 = "Comply",10,IF(E15 = "Partial Compliance",5,IF(E15 = "Do Not Comply",0,)))</f>
        <v>0</v>
      </c>
      <c r="J15" s="40">
        <f t="shared" ref="J15:J31" si="1">H15*10*I15</f>
        <v>0</v>
      </c>
      <c r="K15" s="40"/>
    </row>
    <row r="16" spans="1:12" ht="216" customHeight="1" x14ac:dyDescent="0.35">
      <c r="B16" s="43" t="s">
        <v>37</v>
      </c>
      <c r="C16" s="43" t="s">
        <v>68</v>
      </c>
      <c r="D16" s="43" t="s">
        <v>85</v>
      </c>
      <c r="E16" s="38"/>
      <c r="F16" s="39"/>
      <c r="G16" s="40" t="b">
        <f>I16&lt;$G$13</f>
        <v>1</v>
      </c>
      <c r="H16" s="41">
        <v>0.06</v>
      </c>
      <c r="I16" s="40">
        <f>IF(E16 = "Comply",10,IF(E16 = "Partial Compliance",5,IF(E16 = "Do Not Comply",0,)))</f>
        <v>0</v>
      </c>
      <c r="J16" s="40">
        <f t="shared" si="1"/>
        <v>0</v>
      </c>
      <c r="K16" s="40"/>
    </row>
    <row r="17" spans="2:11" ht="140.25" customHeight="1" x14ac:dyDescent="0.35">
      <c r="B17" s="36" t="s">
        <v>38</v>
      </c>
      <c r="C17" s="36" t="s">
        <v>39</v>
      </c>
      <c r="D17" s="36" t="s">
        <v>72</v>
      </c>
      <c r="E17" s="38"/>
      <c r="F17" s="39"/>
      <c r="G17" s="40" t="b">
        <f>I17&lt;$G$13</f>
        <v>1</v>
      </c>
      <c r="H17" s="41">
        <v>0.05</v>
      </c>
      <c r="I17" s="40">
        <f t="shared" ref="I17:I31" si="2">IF(E17 = "Comply",10,IF(E17 = "Partial Compliance",5,IF(E17 = "Do Not Comply",0,)))</f>
        <v>0</v>
      </c>
      <c r="J17" s="40">
        <f t="shared" si="1"/>
        <v>0</v>
      </c>
      <c r="K17" s="40"/>
    </row>
    <row r="18" spans="2:11" ht="140.25" customHeight="1" x14ac:dyDescent="0.35">
      <c r="B18" s="44" t="s">
        <v>40</v>
      </c>
      <c r="C18" s="37" t="s">
        <v>41</v>
      </c>
      <c r="D18" s="45" t="s">
        <v>69</v>
      </c>
      <c r="E18" s="38"/>
      <c r="F18" s="39"/>
      <c r="G18" s="40" t="b">
        <f>I18&lt;$G$13</f>
        <v>1</v>
      </c>
      <c r="H18" s="41">
        <v>0.08</v>
      </c>
      <c r="I18" s="40">
        <f t="shared" si="2"/>
        <v>0</v>
      </c>
      <c r="J18" s="40">
        <f t="shared" si="1"/>
        <v>0</v>
      </c>
      <c r="K18" s="40"/>
    </row>
    <row r="19" spans="2:11" ht="120" customHeight="1" x14ac:dyDescent="0.35">
      <c r="B19" s="36" t="s">
        <v>42</v>
      </c>
      <c r="C19" s="36" t="s">
        <v>43</v>
      </c>
      <c r="D19" s="36" t="s">
        <v>44</v>
      </c>
      <c r="E19" s="38"/>
      <c r="F19" s="39"/>
      <c r="G19" s="40" t="b">
        <f t="shared" ref="G19:G28" si="3">I19&lt;$G$13</f>
        <v>1</v>
      </c>
      <c r="H19" s="41">
        <v>0.05</v>
      </c>
      <c r="I19" s="40">
        <f t="shared" si="2"/>
        <v>0</v>
      </c>
      <c r="J19" s="40">
        <f t="shared" si="1"/>
        <v>0</v>
      </c>
      <c r="K19" s="40"/>
    </row>
    <row r="20" spans="2:11" ht="163" x14ac:dyDescent="0.35">
      <c r="B20" s="36" t="s">
        <v>45</v>
      </c>
      <c r="C20" s="36" t="s">
        <v>46</v>
      </c>
      <c r="D20" s="36" t="s">
        <v>73</v>
      </c>
      <c r="E20" s="38"/>
      <c r="F20" s="39"/>
      <c r="G20" s="40" t="b">
        <f t="shared" si="3"/>
        <v>1</v>
      </c>
      <c r="H20" s="41">
        <v>0.05</v>
      </c>
      <c r="I20" s="40">
        <f t="shared" si="2"/>
        <v>0</v>
      </c>
      <c r="J20" s="40">
        <f t="shared" si="1"/>
        <v>0</v>
      </c>
      <c r="K20" s="40"/>
    </row>
    <row r="21" spans="2:11" ht="200.5" x14ac:dyDescent="0.35">
      <c r="B21" s="36" t="s">
        <v>47</v>
      </c>
      <c r="C21" s="36" t="s">
        <v>48</v>
      </c>
      <c r="D21" s="36" t="s">
        <v>74</v>
      </c>
      <c r="E21" s="38"/>
      <c r="F21" s="39"/>
      <c r="G21" s="40" t="b">
        <f t="shared" si="3"/>
        <v>1</v>
      </c>
      <c r="H21" s="41">
        <v>0.05</v>
      </c>
      <c r="I21" s="40">
        <f t="shared" si="2"/>
        <v>0</v>
      </c>
      <c r="J21" s="40">
        <f t="shared" si="1"/>
        <v>0</v>
      </c>
      <c r="K21" s="40"/>
    </row>
    <row r="22" spans="2:11" ht="163.5" x14ac:dyDescent="0.35">
      <c r="B22" s="36" t="s">
        <v>49</v>
      </c>
      <c r="C22" s="36" t="s">
        <v>50</v>
      </c>
      <c r="D22" s="36" t="s">
        <v>75</v>
      </c>
      <c r="E22" s="38"/>
      <c r="F22" s="39"/>
      <c r="G22" s="40" t="b">
        <f t="shared" si="3"/>
        <v>1</v>
      </c>
      <c r="H22" s="41">
        <v>0.03</v>
      </c>
      <c r="I22" s="40">
        <f t="shared" si="2"/>
        <v>0</v>
      </c>
      <c r="J22" s="40">
        <f t="shared" si="1"/>
        <v>0</v>
      </c>
      <c r="K22" s="40"/>
    </row>
    <row r="23" spans="2:11" ht="126" x14ac:dyDescent="0.35">
      <c r="B23" s="36" t="s">
        <v>51</v>
      </c>
      <c r="C23" s="36" t="s">
        <v>52</v>
      </c>
      <c r="D23" s="36" t="s">
        <v>76</v>
      </c>
      <c r="E23" s="38"/>
      <c r="F23" s="39"/>
      <c r="G23" s="40" t="b">
        <f t="shared" si="3"/>
        <v>1</v>
      </c>
      <c r="H23" s="41">
        <v>0.03</v>
      </c>
      <c r="I23" s="40">
        <f t="shared" si="2"/>
        <v>0</v>
      </c>
      <c r="J23" s="40">
        <f t="shared" si="1"/>
        <v>0</v>
      </c>
      <c r="K23" s="40"/>
    </row>
    <row r="24" spans="2:11" ht="131" customHeight="1" x14ac:dyDescent="0.35">
      <c r="B24" s="36" t="s">
        <v>53</v>
      </c>
      <c r="C24" s="36" t="s">
        <v>54</v>
      </c>
      <c r="D24" s="36" t="s">
        <v>77</v>
      </c>
      <c r="E24" s="38"/>
      <c r="F24" s="39"/>
      <c r="G24" s="40" t="b">
        <f t="shared" si="3"/>
        <v>1</v>
      </c>
      <c r="H24" s="41">
        <v>0.03</v>
      </c>
      <c r="I24" s="40">
        <f t="shared" si="2"/>
        <v>0</v>
      </c>
      <c r="J24" s="40">
        <f t="shared" si="1"/>
        <v>0</v>
      </c>
      <c r="K24" s="40"/>
    </row>
    <row r="25" spans="2:11" ht="126" x14ac:dyDescent="0.35">
      <c r="B25" s="36" t="s">
        <v>55</v>
      </c>
      <c r="C25" s="36" t="s">
        <v>56</v>
      </c>
      <c r="D25" s="36" t="s">
        <v>78</v>
      </c>
      <c r="E25" s="38"/>
      <c r="F25" s="39"/>
      <c r="G25" s="40" t="b">
        <f t="shared" si="3"/>
        <v>1</v>
      </c>
      <c r="H25" s="41">
        <v>0.03</v>
      </c>
      <c r="I25" s="40">
        <f t="shared" si="2"/>
        <v>0</v>
      </c>
      <c r="J25" s="40">
        <f t="shared" si="1"/>
        <v>0</v>
      </c>
      <c r="K25" s="40"/>
    </row>
    <row r="26" spans="2:11" ht="126" x14ac:dyDescent="0.35">
      <c r="B26" s="36" t="s">
        <v>57</v>
      </c>
      <c r="C26" s="36" t="s">
        <v>58</v>
      </c>
      <c r="D26" s="36" t="s">
        <v>79</v>
      </c>
      <c r="E26" s="38"/>
      <c r="F26" s="39"/>
      <c r="G26" s="40" t="b">
        <f t="shared" si="3"/>
        <v>1</v>
      </c>
      <c r="H26" s="41">
        <v>0.03</v>
      </c>
      <c r="I26" s="40">
        <f t="shared" si="2"/>
        <v>0</v>
      </c>
      <c r="J26" s="40">
        <f t="shared" si="1"/>
        <v>0</v>
      </c>
      <c r="K26" s="40"/>
    </row>
    <row r="27" spans="2:11" ht="338" x14ac:dyDescent="0.35">
      <c r="B27" s="36" t="s">
        <v>59</v>
      </c>
      <c r="C27" s="36" t="s">
        <v>70</v>
      </c>
      <c r="D27" s="37" t="s">
        <v>86</v>
      </c>
      <c r="E27" s="38"/>
      <c r="F27" s="39"/>
      <c r="G27" s="40" t="b">
        <f t="shared" si="3"/>
        <v>1</v>
      </c>
      <c r="H27" s="41">
        <v>0.1</v>
      </c>
      <c r="I27" s="40">
        <f t="shared" si="2"/>
        <v>0</v>
      </c>
      <c r="J27" s="40">
        <f t="shared" si="1"/>
        <v>0</v>
      </c>
      <c r="K27" s="40"/>
    </row>
    <row r="28" spans="2:11" ht="125.5" x14ac:dyDescent="0.35">
      <c r="B28" s="36" t="s">
        <v>60</v>
      </c>
      <c r="C28" s="36" t="s">
        <v>61</v>
      </c>
      <c r="D28" s="36" t="s">
        <v>80</v>
      </c>
      <c r="E28" s="38"/>
      <c r="F28" s="39"/>
      <c r="G28" s="40" t="b">
        <f t="shared" si="3"/>
        <v>1</v>
      </c>
      <c r="H28" s="41">
        <v>0.1</v>
      </c>
      <c r="I28" s="40">
        <f t="shared" si="2"/>
        <v>0</v>
      </c>
      <c r="J28" s="40">
        <f t="shared" si="1"/>
        <v>0</v>
      </c>
      <c r="K28" s="40"/>
    </row>
    <row r="29" spans="2:11" ht="125.5" x14ac:dyDescent="0.35">
      <c r="B29" s="42" t="s">
        <v>62</v>
      </c>
      <c r="C29" s="36" t="s">
        <v>63</v>
      </c>
      <c r="D29" s="36" t="s">
        <v>81</v>
      </c>
      <c r="E29" s="38"/>
      <c r="F29" s="39"/>
      <c r="G29" s="40" t="b">
        <f>I29&lt;$G$13</f>
        <v>1</v>
      </c>
      <c r="H29" s="41">
        <v>0.05</v>
      </c>
      <c r="I29" s="40">
        <f t="shared" si="2"/>
        <v>0</v>
      </c>
      <c r="J29" s="40">
        <f t="shared" si="1"/>
        <v>0</v>
      </c>
      <c r="K29" s="40"/>
    </row>
    <row r="30" spans="2:11" ht="125.5" x14ac:dyDescent="0.35">
      <c r="B30" s="42" t="s">
        <v>64</v>
      </c>
      <c r="C30" s="36" t="s">
        <v>66</v>
      </c>
      <c r="D30" s="36" t="s">
        <v>82</v>
      </c>
      <c r="E30" s="38"/>
      <c r="F30" s="39"/>
      <c r="G30" s="40" t="b">
        <f>I30&lt;$G$13</f>
        <v>1</v>
      </c>
      <c r="H30" s="41">
        <v>0.05</v>
      </c>
      <c r="I30" s="40">
        <f t="shared" si="2"/>
        <v>0</v>
      </c>
      <c r="J30" s="40">
        <f t="shared" si="1"/>
        <v>0</v>
      </c>
      <c r="K30" s="40"/>
    </row>
    <row r="31" spans="2:11" ht="171.75" customHeight="1" x14ac:dyDescent="0.35">
      <c r="B31" s="36" t="s">
        <v>65</v>
      </c>
      <c r="C31" s="43" t="s">
        <v>89</v>
      </c>
      <c r="D31" s="36" t="s">
        <v>83</v>
      </c>
      <c r="E31" s="38"/>
      <c r="F31" s="39"/>
      <c r="G31" s="40" t="b">
        <f>I31&lt;$G$13</f>
        <v>1</v>
      </c>
      <c r="H31" s="41">
        <v>0.05</v>
      </c>
      <c r="I31" s="40">
        <f t="shared" si="2"/>
        <v>0</v>
      </c>
      <c r="J31" s="40">
        <f t="shared" si="1"/>
        <v>0</v>
      </c>
      <c r="K31" s="40"/>
    </row>
    <row r="32" spans="2:11" x14ac:dyDescent="0.35">
      <c r="I32" s="11">
        <f>SUM(I14:I31)</f>
        <v>0</v>
      </c>
      <c r="J32" s="11">
        <f>SUM(J14:J31)</f>
        <v>0</v>
      </c>
    </row>
  </sheetData>
  <mergeCells count="7">
    <mergeCell ref="B11:K11"/>
    <mergeCell ref="B13:F13"/>
    <mergeCell ref="B1:K1"/>
    <mergeCell ref="B3:C3"/>
    <mergeCell ref="D3:K3"/>
    <mergeCell ref="B4:C4"/>
    <mergeCell ref="D4:K4"/>
  </mergeCells>
  <dataValidations count="4">
    <dataValidation type="list" allowBlank="1" showErrorMessage="1" sqref="E14:E15 E19 E22:E26" xr:uid="{F9DED18A-BB83-4A9D-A4DD-1B17C5A3DEC2}">
      <formula1>$D$6:$D$7</formula1>
      <formula2>0</formula2>
    </dataValidation>
    <dataValidation type="list" allowBlank="1" showErrorMessage="1" sqref="E16:E17 E27:E31" xr:uid="{C3191F5D-C2F9-4479-AE8C-E46A60B0DB3B}">
      <formula1>$E$6:$E$8</formula1>
      <formula2>0</formula2>
    </dataValidation>
    <dataValidation type="list" allowBlank="1" showErrorMessage="1" sqref="E20:E21" xr:uid="{D6F0C0BE-DB42-4C7F-B006-A7C1901E3335}">
      <formula1>$E$6:$E$7</formula1>
      <formula2>0</formula2>
    </dataValidation>
    <dataValidation type="list" allowBlank="1" showErrorMessage="1" sqref="E18" xr:uid="{07291944-F615-4948-92A4-82ECE207B99D}">
      <formula1>$E$6:$E$7</formula1>
    </dataValidation>
  </dataValidation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269</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Response Instructions</vt:lpstr>
      <vt:lpstr>Route - Option1</vt:lpstr>
      <vt:lpstr>Route - Option2</vt:lpstr>
      <vt:lpstr>Route - Option3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dc:description/>
  <cp:lastModifiedBy>Tsholofelo Tema</cp:lastModifiedBy>
  <cp:revision>3</cp:revision>
  <cp:lastPrinted>2016-08-02T06:47:16Z</cp:lastPrinted>
  <dcterms:created xsi:type="dcterms:W3CDTF">2016-07-27T12:52:31Z</dcterms:created>
  <dcterms:modified xsi:type="dcterms:W3CDTF">2023-11-21T10:56:36Z</dcterms:modified>
  <dc:language>en-CA</dc:language>
</cp:coreProperties>
</file>