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6" windowWidth="26832" windowHeight="1317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6" i="1" l="1"/>
  <c r="S5" i="1"/>
  <c r="S4" i="1"/>
  <c r="R8" i="1"/>
  <c r="R6" i="1"/>
  <c r="R5" i="1"/>
  <c r="R4" i="1"/>
  <c r="F9" i="1"/>
  <c r="E9" i="1"/>
  <c r="C9" i="1"/>
  <c r="E8" i="1"/>
  <c r="E7" i="1"/>
  <c r="E6" i="1"/>
  <c r="E5" i="1"/>
  <c r="H4" i="1"/>
  <c r="H5" i="1" s="1"/>
  <c r="H6" i="1" s="1"/>
  <c r="H7" i="1" s="1"/>
  <c r="G4" i="1"/>
  <c r="I4" i="1" s="1"/>
  <c r="E4" i="1"/>
  <c r="G5" i="1" l="1"/>
  <c r="P8" i="1"/>
  <c r="P7" i="1"/>
  <c r="R7" i="1" s="1"/>
  <c r="I5" i="1" l="1"/>
  <c r="G6" i="1"/>
  <c r="P6" i="1"/>
  <c r="P5" i="1"/>
  <c r="P4" i="1"/>
  <c r="I6" i="1" l="1"/>
  <c r="G7" i="1"/>
  <c r="Q4" i="1"/>
  <c r="Q5" i="1" s="1"/>
  <c r="Q6" i="1" s="1"/>
  <c r="Q7" i="1" s="1"/>
  <c r="S7" i="1" s="1"/>
  <c r="Q8" i="1" l="1"/>
  <c r="S8" i="1" s="1"/>
  <c r="I7" i="1"/>
  <c r="G8" i="1"/>
</calcChain>
</file>

<file path=xl/sharedStrings.xml><?xml version="1.0" encoding="utf-8"?>
<sst xmlns="http://schemas.openxmlformats.org/spreadsheetml/2006/main" count="31" uniqueCount="31">
  <si>
    <t>2013/14</t>
  </si>
  <si>
    <t>2014/15</t>
  </si>
  <si>
    <t>2015/16</t>
  </si>
  <si>
    <t>2016/17</t>
  </si>
  <si>
    <t>2017/18</t>
  </si>
  <si>
    <t>TOTAL</t>
  </si>
  <si>
    <t>Actual Spent</t>
  </si>
  <si>
    <t>MYPD 3 Approved cumulative</t>
  </si>
  <si>
    <t>Actual Spent cumulative</t>
  </si>
  <si>
    <t>MYPD3 approved:</t>
  </si>
  <si>
    <t>http://www.eskom.co.za/CustomerCare/MYPD3/Documents/NersaReasonsforDecision.pdf</t>
  </si>
  <si>
    <t>Actual spent:</t>
  </si>
  <si>
    <t>RE Energy produced:</t>
  </si>
  <si>
    <t>Eskom hourly RE data</t>
  </si>
  <si>
    <t>Wind</t>
  </si>
  <si>
    <t>PV</t>
  </si>
  <si>
    <t>CSP</t>
  </si>
  <si>
    <t>Hydro</t>
  </si>
  <si>
    <t>Total RE</t>
  </si>
  <si>
    <t>RE IPP Energy Produced in GWh</t>
  </si>
  <si>
    <t>Biomass/-gas</t>
  </si>
  <si>
    <t>Average tariff in R/kWh per FY</t>
  </si>
  <si>
    <t>Average tariff in R/kWh cumulative</t>
  </si>
  <si>
    <t>Total RE cumulative</t>
  </si>
  <si>
    <t>MYPD 3 Approved (w/o MYPD2 correction)</t>
  </si>
  <si>
    <t>Correction from MYPD2</t>
  </si>
  <si>
    <t>Total MYPD3 Approved</t>
  </si>
  <si>
    <t>Eskom over-recovery (+) / under-recovery (-) on RE IPPs</t>
  </si>
  <si>
    <t>IPP Office (quarterly reporting) until FY2015/16, then Eskom statements on RE IPP payments</t>
  </si>
  <si>
    <t>page 25, including footnote</t>
  </si>
  <si>
    <t>RE IPP Payments in Million 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</si>
</sst>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0" xfId="1"/>
    <xf numFmtId="4" fontId="0" fillId="0" borderId="0" xfId="0" applyNumberFormat="1"/>
    <xf numFmtId="3" fontId="3" fillId="2" borderId="1" xfId="2" applyNumberFormat="1"/>
    <xf numFmtId="0" fontId="0" fillId="0" borderId="0" xfId="0" applyAlignment="1">
      <alignment wrapText="1"/>
    </xf>
    <xf numFmtId="3" fontId="0" fillId="0" borderId="0" xfId="0" applyNumberFormat="1" applyFont="1"/>
    <xf numFmtId="3" fontId="4" fillId="3" borderId="2" xfId="3" applyNumberFormat="1"/>
  </cellXfs>
  <cellStyles count="4">
    <cellStyle name="Hyperlink" xfId="1" builtinId="8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skom.co.za/CustomerCare/MYPD3/Documents/NersaReasonsforDeci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1"/>
  <sheetViews>
    <sheetView tabSelected="1" workbookViewId="0">
      <selection activeCell="I25" sqref="I25"/>
    </sheetView>
  </sheetViews>
  <sheetFormatPr defaultRowHeight="14.4" x14ac:dyDescent="0.3"/>
  <cols>
    <col min="1" max="1" width="5.109375" customWidth="1"/>
    <col min="3" max="9" width="17.6640625" customWidth="1"/>
    <col min="10" max="10" width="6.88671875" customWidth="1"/>
    <col min="11" max="19" width="10.6640625" customWidth="1"/>
  </cols>
  <sheetData>
    <row r="2" spans="2:19" ht="15" x14ac:dyDescent="0.25">
      <c r="B2" s="2" t="s">
        <v>30</v>
      </c>
      <c r="K2" s="2" t="s">
        <v>19</v>
      </c>
    </row>
    <row r="3" spans="2:19" ht="60" x14ac:dyDescent="0.25">
      <c r="C3" s="7" t="s">
        <v>24</v>
      </c>
      <c r="D3" s="7" t="s">
        <v>25</v>
      </c>
      <c r="E3" s="7" t="s">
        <v>26</v>
      </c>
      <c r="F3" s="7" t="s">
        <v>6</v>
      </c>
      <c r="G3" s="7" t="s">
        <v>7</v>
      </c>
      <c r="H3" s="7" t="s">
        <v>8</v>
      </c>
      <c r="I3" s="7" t="s">
        <v>27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20</v>
      </c>
      <c r="P3" s="7" t="s">
        <v>18</v>
      </c>
      <c r="Q3" s="7" t="s">
        <v>23</v>
      </c>
      <c r="R3" s="7" t="s">
        <v>21</v>
      </c>
      <c r="S3" s="7" t="s">
        <v>22</v>
      </c>
    </row>
    <row r="4" spans="2:19" ht="15" x14ac:dyDescent="0.25">
      <c r="B4" t="s">
        <v>0</v>
      </c>
      <c r="C4" s="6">
        <v>0</v>
      </c>
      <c r="D4" s="6">
        <v>4602</v>
      </c>
      <c r="E4" s="8">
        <f>C4+D4</f>
        <v>4602</v>
      </c>
      <c r="F4" s="6">
        <v>161</v>
      </c>
      <c r="G4" s="1">
        <f>E4</f>
        <v>4602</v>
      </c>
      <c r="H4" s="1">
        <f>F4</f>
        <v>161</v>
      </c>
      <c r="I4" s="1">
        <f>G4-H4</f>
        <v>4441</v>
      </c>
      <c r="K4" s="6">
        <v>110.288</v>
      </c>
      <c r="L4" s="6">
        <v>143.55199999999999</v>
      </c>
      <c r="M4" s="6">
        <v>0</v>
      </c>
      <c r="N4" s="6">
        <v>0</v>
      </c>
      <c r="O4" s="6">
        <v>0</v>
      </c>
      <c r="P4" s="1">
        <f>SUM(K4:O4)</f>
        <v>253.83999999999997</v>
      </c>
      <c r="Q4" s="1">
        <f>P4</f>
        <v>253.83999999999997</v>
      </c>
      <c r="R4" s="5">
        <f>F4/P4</f>
        <v>0.63425780018909561</v>
      </c>
      <c r="S4" s="5">
        <f>H4/Q4</f>
        <v>0.63425780018909561</v>
      </c>
    </row>
    <row r="5" spans="2:19" ht="15" x14ac:dyDescent="0.25">
      <c r="B5" t="s">
        <v>1</v>
      </c>
      <c r="C5" s="6">
        <v>4240</v>
      </c>
      <c r="D5" s="3"/>
      <c r="E5" s="8">
        <f>C5+D5</f>
        <v>4240</v>
      </c>
      <c r="F5" s="6">
        <v>5183</v>
      </c>
      <c r="G5" s="1">
        <f>G4+E5</f>
        <v>8842</v>
      </c>
      <c r="H5" s="1">
        <f t="shared" ref="H5:H7" si="0">H4+F5</f>
        <v>5344</v>
      </c>
      <c r="I5" s="1">
        <f>G5-H5</f>
        <v>3498</v>
      </c>
      <c r="K5" s="6">
        <v>1389.0239999999999</v>
      </c>
      <c r="L5" s="6">
        <v>1627.405</v>
      </c>
      <c r="M5" s="6">
        <v>0</v>
      </c>
      <c r="N5" s="6">
        <v>0</v>
      </c>
      <c r="O5" s="6">
        <v>0</v>
      </c>
      <c r="P5" s="1">
        <f>SUM(K5:O5)</f>
        <v>3016.4290000000001</v>
      </c>
      <c r="Q5" s="1">
        <f>Q4+P5</f>
        <v>3270.2690000000002</v>
      </c>
      <c r="R5" s="5">
        <f>F5/P5</f>
        <v>1.718256919025775</v>
      </c>
      <c r="S5" s="5">
        <f>H5/Q5</f>
        <v>1.6341163372187424</v>
      </c>
    </row>
    <row r="6" spans="2:19" ht="15" x14ac:dyDescent="0.25">
      <c r="B6" t="s">
        <v>2</v>
      </c>
      <c r="C6" s="6">
        <v>13243</v>
      </c>
      <c r="D6" s="3"/>
      <c r="E6" s="8">
        <f>C6+D6</f>
        <v>13243</v>
      </c>
      <c r="F6" s="6">
        <v>10553</v>
      </c>
      <c r="G6" s="1">
        <f>G5+E6</f>
        <v>22085</v>
      </c>
      <c r="H6" s="1">
        <f t="shared" si="0"/>
        <v>15897</v>
      </c>
      <c r="I6" s="1">
        <f>G6-H6</f>
        <v>6188</v>
      </c>
      <c r="K6" s="6">
        <v>2824.9389999999999</v>
      </c>
      <c r="L6" s="6">
        <v>2166.8829999999998</v>
      </c>
      <c r="M6" s="6">
        <v>94.441000000000003</v>
      </c>
      <c r="N6" s="6">
        <v>0</v>
      </c>
      <c r="O6" s="6">
        <v>0</v>
      </c>
      <c r="P6" s="1">
        <f>SUM(K6:O6)</f>
        <v>5086.2629999999999</v>
      </c>
      <c r="Q6" s="1">
        <f>Q5+P6</f>
        <v>8356.5319999999992</v>
      </c>
      <c r="R6" s="5">
        <f>F6/P6</f>
        <v>2.0748042324983982</v>
      </c>
      <c r="S6" s="5">
        <f>H6/Q6</f>
        <v>1.9023441781830073</v>
      </c>
    </row>
    <row r="7" spans="2:19" ht="15" x14ac:dyDescent="0.25">
      <c r="B7" t="s">
        <v>3</v>
      </c>
      <c r="C7" s="6">
        <v>16386</v>
      </c>
      <c r="D7" s="3"/>
      <c r="E7" s="8">
        <f>C7+D7</f>
        <v>16386</v>
      </c>
      <c r="F7" s="6">
        <v>15000</v>
      </c>
      <c r="G7" s="1">
        <f>G6+E7</f>
        <v>38471</v>
      </c>
      <c r="H7" s="1">
        <f t="shared" si="0"/>
        <v>30897</v>
      </c>
      <c r="I7" s="9">
        <f>G7-H7</f>
        <v>7574</v>
      </c>
      <c r="K7" s="6">
        <v>4113.4340000000002</v>
      </c>
      <c r="L7" s="6">
        <v>2886.6309999999999</v>
      </c>
      <c r="M7" s="6">
        <v>500.33</v>
      </c>
      <c r="N7" s="6">
        <v>0</v>
      </c>
      <c r="O7" s="6">
        <v>0</v>
      </c>
      <c r="P7" s="1">
        <f>SUM(K7:O7)</f>
        <v>7500.3950000000004</v>
      </c>
      <c r="Q7" s="1">
        <f>Q6+P7</f>
        <v>15856.927</v>
      </c>
      <c r="R7" s="5">
        <f>F7/P7</f>
        <v>1.9998946722139299</v>
      </c>
      <c r="S7" s="5">
        <f>H7/Q7</f>
        <v>1.9484859834443333</v>
      </c>
    </row>
    <row r="8" spans="2:19" ht="15" x14ac:dyDescent="0.25">
      <c r="B8" t="s">
        <v>4</v>
      </c>
      <c r="C8" s="6">
        <v>19689</v>
      </c>
      <c r="D8" s="3"/>
      <c r="E8" s="8">
        <f>C8+D8</f>
        <v>19689</v>
      </c>
      <c r="F8" s="6"/>
      <c r="G8" s="1">
        <f>G7+E8</f>
        <v>58160</v>
      </c>
      <c r="H8" s="1"/>
      <c r="I8" s="1"/>
      <c r="K8" s="6"/>
      <c r="L8" s="6"/>
      <c r="M8" s="6"/>
      <c r="N8" s="6"/>
      <c r="O8" s="6"/>
      <c r="P8" s="1">
        <f>SUM(K8:O8)</f>
        <v>0</v>
      </c>
      <c r="Q8" s="1">
        <f>Q7+P8</f>
        <v>15856.927</v>
      </c>
      <c r="R8" s="5" t="e">
        <f>F8/P8</f>
        <v>#DIV/0!</v>
      </c>
      <c r="S8" s="5">
        <f>H8/Q8</f>
        <v>0</v>
      </c>
    </row>
    <row r="9" spans="2:19" ht="15" x14ac:dyDescent="0.25">
      <c r="B9" s="2" t="s">
        <v>5</v>
      </c>
      <c r="C9" s="3">
        <f>SUM(C4:C8)</f>
        <v>53558</v>
      </c>
      <c r="D9" s="3"/>
      <c r="E9" s="3">
        <f>SUM(E4:E8)</f>
        <v>58160</v>
      </c>
      <c r="F9" s="3">
        <f>SUM(F4:F8)</f>
        <v>30897</v>
      </c>
      <c r="K9" s="1"/>
      <c r="L9" s="1"/>
      <c r="M9" s="1"/>
      <c r="N9" s="1"/>
      <c r="O9" s="1"/>
      <c r="P9" s="1"/>
      <c r="Q9" s="1"/>
    </row>
    <row r="12" spans="2:19" ht="15" x14ac:dyDescent="0.25">
      <c r="B12" t="s">
        <v>9</v>
      </c>
    </row>
    <row r="13" spans="2:19" ht="15" x14ac:dyDescent="0.25">
      <c r="B13" s="4" t="s">
        <v>10</v>
      </c>
    </row>
    <row r="14" spans="2:19" ht="15" x14ac:dyDescent="0.25">
      <c r="B14" t="s">
        <v>29</v>
      </c>
    </row>
    <row r="16" spans="2:19" ht="15" x14ac:dyDescent="0.25">
      <c r="B16" t="s">
        <v>11</v>
      </c>
    </row>
    <row r="17" spans="2:24" ht="15" x14ac:dyDescent="0.25">
      <c r="B17" t="s">
        <v>28</v>
      </c>
    </row>
    <row r="19" spans="2:24" ht="15" x14ac:dyDescent="0.25">
      <c r="B19" t="s">
        <v>12</v>
      </c>
    </row>
    <row r="20" spans="2:24" ht="15" x14ac:dyDescent="0.25">
      <c r="B20" t="s">
        <v>13</v>
      </c>
    </row>
    <row r="26" spans="2:24" ht="15" x14ac:dyDescent="0.25">
      <c r="Q26" s="1"/>
      <c r="R26" s="1"/>
      <c r="S26" s="1"/>
      <c r="T26" s="1"/>
      <c r="U26" s="1"/>
      <c r="V26" s="1"/>
      <c r="W26" s="1"/>
      <c r="X26" s="1"/>
    </row>
    <row r="27" spans="2:24" ht="15" x14ac:dyDescent="0.25">
      <c r="Q27" s="1"/>
      <c r="R27" s="1"/>
      <c r="S27" s="1"/>
      <c r="T27" s="1"/>
      <c r="U27" s="1"/>
      <c r="V27" s="1"/>
      <c r="W27" s="1"/>
      <c r="X27" s="1"/>
    </row>
    <row r="28" spans="2:24" ht="15" x14ac:dyDescent="0.25">
      <c r="Q28" s="1"/>
      <c r="R28" s="1"/>
      <c r="S28" s="1"/>
      <c r="T28" s="1"/>
      <c r="U28" s="1"/>
      <c r="V28" s="1"/>
      <c r="W28" s="1"/>
      <c r="X28" s="1"/>
    </row>
    <row r="29" spans="2:24" ht="15" x14ac:dyDescent="0.25">
      <c r="Q29" s="1"/>
      <c r="R29" s="1"/>
      <c r="S29" s="1"/>
      <c r="T29" s="1"/>
      <c r="U29" s="1"/>
      <c r="V29" s="1"/>
      <c r="W29" s="1"/>
      <c r="X29" s="1"/>
    </row>
    <row r="30" spans="2:24" ht="15" x14ac:dyDescent="0.25">
      <c r="Q30" s="1"/>
      <c r="R30" s="1"/>
      <c r="S30" s="1"/>
      <c r="T30" s="1"/>
      <c r="U30" s="1"/>
      <c r="V30" s="1"/>
      <c r="W30" s="1"/>
      <c r="X30" s="1"/>
    </row>
    <row r="31" spans="2:24" x14ac:dyDescent="0.3">
      <c r="Q31" s="3"/>
      <c r="R31" s="3"/>
      <c r="S31" s="3"/>
      <c r="T31" s="3"/>
      <c r="U31" s="3"/>
      <c r="V31" s="3"/>
      <c r="W31" s="3"/>
      <c r="X31" s="3"/>
    </row>
  </sheetData>
  <hyperlinks>
    <hyperlink ref="B1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2017-06-13T08:55:25Z</dcterms:created>
  <dcterms:modified xsi:type="dcterms:W3CDTF">2017-07-04T10:11:18Z</dcterms:modified>
</cp:coreProperties>
</file>